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Tntsvr2\tntdata2\Středočeský kraj\Středočeský Fond obnovy venkova 2017-2020 (1 tis. Kč na obyvatele)\Zdislavice\VŘ\"/>
    </mc:Choice>
  </mc:AlternateContent>
  <bookViews>
    <workbookView xWindow="-120" yWindow="-120" windowWidth="29040" windowHeight="15840" activeTab="1"/>
  </bookViews>
  <sheets>
    <sheet name="Rekapitulace stavby" sheetId="1" r:id="rId1"/>
    <sheet name="66-2020 - Nástavba části ..." sheetId="2" r:id="rId2"/>
    <sheet name="Objekt SO 04 a SO 05 - St..." sheetId="3" r:id="rId3"/>
    <sheet name="Seznam figur" sheetId="4" r:id="rId4"/>
  </sheets>
  <definedNames>
    <definedName name="_xlnm._FilterDatabase" localSheetId="1" hidden="1">'66-2020 - Nástavba části ...'!$C$130:$L$523</definedName>
    <definedName name="_xlnm._FilterDatabase" localSheetId="2" hidden="1">'Objekt SO 04 a SO 05 - St...'!$C$128:$L$288</definedName>
    <definedName name="_xlnm.Print_Titles" localSheetId="1">'66-2020 - Nástavba části ...'!$130:$130</definedName>
    <definedName name="_xlnm.Print_Titles" localSheetId="2">'Objekt SO 04 a SO 05 - St...'!$128:$128</definedName>
    <definedName name="_xlnm.Print_Titles" localSheetId="0">'Rekapitulace stavby'!$92:$92</definedName>
    <definedName name="_xlnm.Print_Titles" localSheetId="3">'Seznam figur'!$9:$9</definedName>
    <definedName name="_xlnm.Print_Area" localSheetId="1">'66-2020 - Nástavba části ...'!$C$4:$K$76,'66-2020 - Nástavba části ...'!$C$82:$K$114,'66-2020 - Nástavba části ...'!$C$120:$L$523</definedName>
    <definedName name="_xlnm.Print_Area" localSheetId="2">'Objekt SO 04 a SO 05 - St...'!$C$4:$K$76,'Objekt SO 04 a SO 05 - St...'!$C$82:$K$110,'Objekt SO 04 a SO 05 - St...'!$C$116:$L$288</definedName>
    <definedName name="_xlnm.Print_Area" localSheetId="0">'Rekapitulace stavby'!$D$4:$AO$76,'Rekapitulace stavby'!$C$82:$AQ$97</definedName>
    <definedName name="_xlnm.Print_Area" localSheetId="3">'Seznam figur'!$C$4:$G$102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4" l="1"/>
  <c r="K39" i="3"/>
  <c r="K38" i="3"/>
  <c r="BA96" i="1"/>
  <c r="K37" i="3"/>
  <c r="AZ96" i="1" s="1"/>
  <c r="BI287" i="3"/>
  <c r="BH287" i="3"/>
  <c r="BG287" i="3"/>
  <c r="BF287" i="3"/>
  <c r="X287" i="3"/>
  <c r="V287" i="3"/>
  <c r="T287" i="3"/>
  <c r="P287" i="3"/>
  <c r="BI285" i="3"/>
  <c r="BH285" i="3"/>
  <c r="BG285" i="3"/>
  <c r="BF285" i="3"/>
  <c r="X285" i="3"/>
  <c r="V285" i="3"/>
  <c r="T285" i="3"/>
  <c r="P285" i="3"/>
  <c r="BI283" i="3"/>
  <c r="BH283" i="3"/>
  <c r="BG283" i="3"/>
  <c r="BF283" i="3"/>
  <c r="X283" i="3"/>
  <c r="V283" i="3"/>
  <c r="T283" i="3"/>
  <c r="P283" i="3"/>
  <c r="BI281" i="3"/>
  <c r="BH281" i="3"/>
  <c r="BG281" i="3"/>
  <c r="BF281" i="3"/>
  <c r="X281" i="3"/>
  <c r="V281" i="3"/>
  <c r="T281" i="3"/>
  <c r="P281" i="3"/>
  <c r="BI279" i="3"/>
  <c r="BH279" i="3"/>
  <c r="BG279" i="3"/>
  <c r="BF279" i="3"/>
  <c r="X279" i="3"/>
  <c r="V279" i="3"/>
  <c r="T279" i="3"/>
  <c r="P279" i="3"/>
  <c r="BI277" i="3"/>
  <c r="BH277" i="3"/>
  <c r="BG277" i="3"/>
  <c r="BF277" i="3"/>
  <c r="X277" i="3"/>
  <c r="V277" i="3"/>
  <c r="T277" i="3"/>
  <c r="P277" i="3"/>
  <c r="BI275" i="3"/>
  <c r="BH275" i="3"/>
  <c r="BG275" i="3"/>
  <c r="BF275" i="3"/>
  <c r="X275" i="3"/>
  <c r="V275" i="3"/>
  <c r="T275" i="3"/>
  <c r="P275" i="3"/>
  <c r="BI273" i="3"/>
  <c r="BH273" i="3"/>
  <c r="BG273" i="3"/>
  <c r="BF273" i="3"/>
  <c r="X273" i="3"/>
  <c r="V273" i="3"/>
  <c r="T273" i="3"/>
  <c r="P273" i="3"/>
  <c r="BI270" i="3"/>
  <c r="BH270" i="3"/>
  <c r="BG270" i="3"/>
  <c r="BF270" i="3"/>
  <c r="X270" i="3"/>
  <c r="V270" i="3"/>
  <c r="T270" i="3"/>
  <c r="P270" i="3"/>
  <c r="BI268" i="3"/>
  <c r="BH268" i="3"/>
  <c r="BG268" i="3"/>
  <c r="BF268" i="3"/>
  <c r="X268" i="3"/>
  <c r="V268" i="3"/>
  <c r="T268" i="3"/>
  <c r="P268" i="3"/>
  <c r="BI266" i="3"/>
  <c r="BH266" i="3"/>
  <c r="BG266" i="3"/>
  <c r="BF266" i="3"/>
  <c r="X266" i="3"/>
  <c r="V266" i="3"/>
  <c r="T266" i="3"/>
  <c r="P266" i="3"/>
  <c r="BI263" i="3"/>
  <c r="BH263" i="3"/>
  <c r="BG263" i="3"/>
  <c r="BF263" i="3"/>
  <c r="X263" i="3"/>
  <c r="V263" i="3"/>
  <c r="T263" i="3"/>
  <c r="P263" i="3"/>
  <c r="BI261" i="3"/>
  <c r="BH261" i="3"/>
  <c r="BG261" i="3"/>
  <c r="BF261" i="3"/>
  <c r="X261" i="3"/>
  <c r="V261" i="3"/>
  <c r="T261" i="3"/>
  <c r="P261" i="3"/>
  <c r="BI259" i="3"/>
  <c r="BH259" i="3"/>
  <c r="BG259" i="3"/>
  <c r="BF259" i="3"/>
  <c r="X259" i="3"/>
  <c r="V259" i="3"/>
  <c r="T259" i="3"/>
  <c r="P259" i="3"/>
  <c r="BI257" i="3"/>
  <c r="BH257" i="3"/>
  <c r="BG257" i="3"/>
  <c r="BF257" i="3"/>
  <c r="X257" i="3"/>
  <c r="V257" i="3"/>
  <c r="T257" i="3"/>
  <c r="P257" i="3"/>
  <c r="BI255" i="3"/>
  <c r="BH255" i="3"/>
  <c r="BG255" i="3"/>
  <c r="BF255" i="3"/>
  <c r="X255" i="3"/>
  <c r="V255" i="3"/>
  <c r="T255" i="3"/>
  <c r="P255" i="3"/>
  <c r="BI253" i="3"/>
  <c r="BH253" i="3"/>
  <c r="BG253" i="3"/>
  <c r="BF253" i="3"/>
  <c r="X253" i="3"/>
  <c r="V253" i="3"/>
  <c r="T253" i="3"/>
  <c r="P253" i="3"/>
  <c r="BI251" i="3"/>
  <c r="BH251" i="3"/>
  <c r="BG251" i="3"/>
  <c r="BF251" i="3"/>
  <c r="X251" i="3"/>
  <c r="V251" i="3"/>
  <c r="T251" i="3"/>
  <c r="P251" i="3"/>
  <c r="BI249" i="3"/>
  <c r="BH249" i="3"/>
  <c r="BG249" i="3"/>
  <c r="BF249" i="3"/>
  <c r="X249" i="3"/>
  <c r="V249" i="3"/>
  <c r="T249" i="3"/>
  <c r="P249" i="3"/>
  <c r="BI247" i="3"/>
  <c r="BH247" i="3"/>
  <c r="BG247" i="3"/>
  <c r="BF247" i="3"/>
  <c r="X247" i="3"/>
  <c r="V247" i="3"/>
  <c r="T247" i="3"/>
  <c r="P247" i="3"/>
  <c r="BI245" i="3"/>
  <c r="BH245" i="3"/>
  <c r="BG245" i="3"/>
  <c r="BF245" i="3"/>
  <c r="X245" i="3"/>
  <c r="V245" i="3"/>
  <c r="T245" i="3"/>
  <c r="P245" i="3"/>
  <c r="BI243" i="3"/>
  <c r="BH243" i="3"/>
  <c r="BG243" i="3"/>
  <c r="BF243" i="3"/>
  <c r="X243" i="3"/>
  <c r="V243" i="3"/>
  <c r="T243" i="3"/>
  <c r="P243" i="3"/>
  <c r="BI241" i="3"/>
  <c r="BH241" i="3"/>
  <c r="BG241" i="3"/>
  <c r="BF241" i="3"/>
  <c r="X241" i="3"/>
  <c r="V241" i="3"/>
  <c r="T241" i="3"/>
  <c r="P241" i="3"/>
  <c r="BI239" i="3"/>
  <c r="BH239" i="3"/>
  <c r="BG239" i="3"/>
  <c r="BF239" i="3"/>
  <c r="X239" i="3"/>
  <c r="V239" i="3"/>
  <c r="T239" i="3"/>
  <c r="P239" i="3"/>
  <c r="BI237" i="3"/>
  <c r="BH237" i="3"/>
  <c r="BG237" i="3"/>
  <c r="BF237" i="3"/>
  <c r="X237" i="3"/>
  <c r="V237" i="3"/>
  <c r="T237" i="3"/>
  <c r="P237" i="3"/>
  <c r="BI235" i="3"/>
  <c r="BH235" i="3"/>
  <c r="BG235" i="3"/>
  <c r="BF235" i="3"/>
  <c r="X235" i="3"/>
  <c r="V235" i="3"/>
  <c r="T235" i="3"/>
  <c r="P235" i="3"/>
  <c r="BI233" i="3"/>
  <c r="BH233" i="3"/>
  <c r="BG233" i="3"/>
  <c r="BF233" i="3"/>
  <c r="X233" i="3"/>
  <c r="V233" i="3"/>
  <c r="T233" i="3"/>
  <c r="P233" i="3"/>
  <c r="BI231" i="3"/>
  <c r="BH231" i="3"/>
  <c r="BG231" i="3"/>
  <c r="BF231" i="3"/>
  <c r="X231" i="3"/>
  <c r="V231" i="3"/>
  <c r="T231" i="3"/>
  <c r="P231" i="3"/>
  <c r="BI229" i="3"/>
  <c r="BH229" i="3"/>
  <c r="BG229" i="3"/>
  <c r="BF229" i="3"/>
  <c r="X229" i="3"/>
  <c r="V229" i="3"/>
  <c r="T229" i="3"/>
  <c r="P229" i="3"/>
  <c r="BI227" i="3"/>
  <c r="BH227" i="3"/>
  <c r="BG227" i="3"/>
  <c r="BF227" i="3"/>
  <c r="X227" i="3"/>
  <c r="V227" i="3"/>
  <c r="T227" i="3"/>
  <c r="P227" i="3"/>
  <c r="BI225" i="3"/>
  <c r="BH225" i="3"/>
  <c r="BG225" i="3"/>
  <c r="BF225" i="3"/>
  <c r="X225" i="3"/>
  <c r="V225" i="3"/>
  <c r="T225" i="3"/>
  <c r="P225" i="3"/>
  <c r="BI223" i="3"/>
  <c r="BH223" i="3"/>
  <c r="BG223" i="3"/>
  <c r="BF223" i="3"/>
  <c r="X223" i="3"/>
  <c r="V223" i="3"/>
  <c r="T223" i="3"/>
  <c r="P223" i="3"/>
  <c r="BI221" i="3"/>
  <c r="BH221" i="3"/>
  <c r="BG221" i="3"/>
  <c r="BF221" i="3"/>
  <c r="X221" i="3"/>
  <c r="V221" i="3"/>
  <c r="T221" i="3"/>
  <c r="P221" i="3"/>
  <c r="BI219" i="3"/>
  <c r="BH219" i="3"/>
  <c r="BG219" i="3"/>
  <c r="BF219" i="3"/>
  <c r="X219" i="3"/>
  <c r="V219" i="3"/>
  <c r="T219" i="3"/>
  <c r="P219" i="3"/>
  <c r="BI216" i="3"/>
  <c r="BH216" i="3"/>
  <c r="BG216" i="3"/>
  <c r="BF216" i="3"/>
  <c r="X216" i="3"/>
  <c r="V216" i="3"/>
  <c r="T216" i="3"/>
  <c r="P216" i="3"/>
  <c r="BI214" i="3"/>
  <c r="BH214" i="3"/>
  <c r="BG214" i="3"/>
  <c r="BF214" i="3"/>
  <c r="X214" i="3"/>
  <c r="V214" i="3"/>
  <c r="T214" i="3"/>
  <c r="P214" i="3"/>
  <c r="BI211" i="3"/>
  <c r="BH211" i="3"/>
  <c r="BG211" i="3"/>
  <c r="BF211" i="3"/>
  <c r="X211" i="3"/>
  <c r="V211" i="3"/>
  <c r="T211" i="3"/>
  <c r="P211" i="3"/>
  <c r="BI209" i="3"/>
  <c r="BH209" i="3"/>
  <c r="BG209" i="3"/>
  <c r="BF209" i="3"/>
  <c r="X209" i="3"/>
  <c r="V209" i="3"/>
  <c r="T209" i="3"/>
  <c r="P209" i="3"/>
  <c r="BI205" i="3"/>
  <c r="BH205" i="3"/>
  <c r="BG205" i="3"/>
  <c r="BF205" i="3"/>
  <c r="X205" i="3"/>
  <c r="V205" i="3"/>
  <c r="T205" i="3"/>
  <c r="P205" i="3"/>
  <c r="BI203" i="3"/>
  <c r="BH203" i="3"/>
  <c r="BG203" i="3"/>
  <c r="BF203" i="3"/>
  <c r="X203" i="3"/>
  <c r="V203" i="3"/>
  <c r="T203" i="3"/>
  <c r="P203" i="3"/>
  <c r="BI201" i="3"/>
  <c r="BH201" i="3"/>
  <c r="BG201" i="3"/>
  <c r="BF201" i="3"/>
  <c r="X201" i="3"/>
  <c r="V201" i="3"/>
  <c r="T201" i="3"/>
  <c r="P201" i="3"/>
  <c r="BI199" i="3"/>
  <c r="BH199" i="3"/>
  <c r="BG199" i="3"/>
  <c r="BF199" i="3"/>
  <c r="X199" i="3"/>
  <c r="V199" i="3"/>
  <c r="T199" i="3"/>
  <c r="P199" i="3"/>
  <c r="BI197" i="3"/>
  <c r="BH197" i="3"/>
  <c r="BG197" i="3"/>
  <c r="BF197" i="3"/>
  <c r="X197" i="3"/>
  <c r="V197" i="3"/>
  <c r="T197" i="3"/>
  <c r="P197" i="3"/>
  <c r="BI195" i="3"/>
  <c r="BH195" i="3"/>
  <c r="BG195" i="3"/>
  <c r="BF195" i="3"/>
  <c r="X195" i="3"/>
  <c r="V195" i="3"/>
  <c r="T195" i="3"/>
  <c r="P195" i="3"/>
  <c r="BI193" i="3"/>
  <c r="BH193" i="3"/>
  <c r="BG193" i="3"/>
  <c r="BF193" i="3"/>
  <c r="X193" i="3"/>
  <c r="V193" i="3"/>
  <c r="T193" i="3"/>
  <c r="P193" i="3"/>
  <c r="BI190" i="3"/>
  <c r="BH190" i="3"/>
  <c r="BG190" i="3"/>
  <c r="BF190" i="3"/>
  <c r="X190" i="3"/>
  <c r="V190" i="3"/>
  <c r="T190" i="3"/>
  <c r="P190" i="3"/>
  <c r="BI188" i="3"/>
  <c r="BH188" i="3"/>
  <c r="BG188" i="3"/>
  <c r="BF188" i="3"/>
  <c r="X188" i="3"/>
  <c r="V188" i="3"/>
  <c r="T188" i="3"/>
  <c r="P188" i="3"/>
  <c r="BI186" i="3"/>
  <c r="BH186" i="3"/>
  <c r="BG186" i="3"/>
  <c r="BF186" i="3"/>
  <c r="X186" i="3"/>
  <c r="V186" i="3"/>
  <c r="T186" i="3"/>
  <c r="P186" i="3"/>
  <c r="BI184" i="3"/>
  <c r="BH184" i="3"/>
  <c r="BG184" i="3"/>
  <c r="BF184" i="3"/>
  <c r="X184" i="3"/>
  <c r="V184" i="3"/>
  <c r="T184" i="3"/>
  <c r="P184" i="3"/>
  <c r="K184" i="3" s="1"/>
  <c r="BE184" i="3" s="1"/>
  <c r="BI181" i="3"/>
  <c r="BH181" i="3"/>
  <c r="BG181" i="3"/>
  <c r="BF181" i="3"/>
  <c r="X181" i="3"/>
  <c r="V181" i="3"/>
  <c r="T181" i="3"/>
  <c r="P181" i="3"/>
  <c r="BI179" i="3"/>
  <c r="BH179" i="3"/>
  <c r="BG179" i="3"/>
  <c r="BF179" i="3"/>
  <c r="X179" i="3"/>
  <c r="V179" i="3"/>
  <c r="T179" i="3"/>
  <c r="P179" i="3"/>
  <c r="BI177" i="3"/>
  <c r="BH177" i="3"/>
  <c r="BG177" i="3"/>
  <c r="BF177" i="3"/>
  <c r="X177" i="3"/>
  <c r="V177" i="3"/>
  <c r="T177" i="3"/>
  <c r="P177" i="3"/>
  <c r="BI175" i="3"/>
  <c r="BH175" i="3"/>
  <c r="BG175" i="3"/>
  <c r="BF175" i="3"/>
  <c r="X175" i="3"/>
  <c r="V175" i="3"/>
  <c r="T175" i="3"/>
  <c r="P175" i="3"/>
  <c r="BI172" i="3"/>
  <c r="BH172" i="3"/>
  <c r="BG172" i="3"/>
  <c r="BF172" i="3"/>
  <c r="X172" i="3"/>
  <c r="V172" i="3"/>
  <c r="T172" i="3"/>
  <c r="P172" i="3"/>
  <c r="BI170" i="3"/>
  <c r="BH170" i="3"/>
  <c r="BG170" i="3"/>
  <c r="BF170" i="3"/>
  <c r="X170" i="3"/>
  <c r="V170" i="3"/>
  <c r="T170" i="3"/>
  <c r="P170" i="3"/>
  <c r="BI167" i="3"/>
  <c r="BH167" i="3"/>
  <c r="BG167" i="3"/>
  <c r="BF167" i="3"/>
  <c r="X167" i="3"/>
  <c r="V167" i="3"/>
  <c r="T167" i="3"/>
  <c r="P167" i="3"/>
  <c r="K167" i="3" s="1"/>
  <c r="BE167" i="3" s="1"/>
  <c r="BI165" i="3"/>
  <c r="BH165" i="3"/>
  <c r="BG165" i="3"/>
  <c r="BF165" i="3"/>
  <c r="X165" i="3"/>
  <c r="V165" i="3"/>
  <c r="T165" i="3"/>
  <c r="P165" i="3"/>
  <c r="BI163" i="3"/>
  <c r="BH163" i="3"/>
  <c r="BG163" i="3"/>
  <c r="BF163" i="3"/>
  <c r="X163" i="3"/>
  <c r="V163" i="3"/>
  <c r="T163" i="3"/>
  <c r="P163" i="3"/>
  <c r="BK163" i="3" s="1"/>
  <c r="BI161" i="3"/>
  <c r="BH161" i="3"/>
  <c r="BG161" i="3"/>
  <c r="BF161" i="3"/>
  <c r="X161" i="3"/>
  <c r="V161" i="3"/>
  <c r="T161" i="3"/>
  <c r="P161" i="3"/>
  <c r="BI159" i="3"/>
  <c r="BH159" i="3"/>
  <c r="BG159" i="3"/>
  <c r="BF159" i="3"/>
  <c r="X159" i="3"/>
  <c r="V159" i="3"/>
  <c r="T159" i="3"/>
  <c r="P159" i="3"/>
  <c r="BI157" i="3"/>
  <c r="BH157" i="3"/>
  <c r="BG157" i="3"/>
  <c r="BF157" i="3"/>
  <c r="X157" i="3"/>
  <c r="V157" i="3"/>
  <c r="T157" i="3"/>
  <c r="P157" i="3"/>
  <c r="BI155" i="3"/>
  <c r="BH155" i="3"/>
  <c r="BG155" i="3"/>
  <c r="BF155" i="3"/>
  <c r="X155" i="3"/>
  <c r="V155" i="3"/>
  <c r="T155" i="3"/>
  <c r="P155" i="3"/>
  <c r="BI153" i="3"/>
  <c r="BH153" i="3"/>
  <c r="BG153" i="3"/>
  <c r="BF153" i="3"/>
  <c r="X153" i="3"/>
  <c r="V153" i="3"/>
  <c r="T153" i="3"/>
  <c r="P153" i="3"/>
  <c r="BI151" i="3"/>
  <c r="BH151" i="3"/>
  <c r="BG151" i="3"/>
  <c r="BF151" i="3"/>
  <c r="X151" i="3"/>
  <c r="V151" i="3"/>
  <c r="T151" i="3"/>
  <c r="P151" i="3"/>
  <c r="BK151" i="3" s="1"/>
  <c r="BI148" i="3"/>
  <c r="BH148" i="3"/>
  <c r="BG148" i="3"/>
  <c r="BF148" i="3"/>
  <c r="X148" i="3"/>
  <c r="V148" i="3"/>
  <c r="T148" i="3"/>
  <c r="P148" i="3"/>
  <c r="BI146" i="3"/>
  <c r="BH146" i="3"/>
  <c r="BG146" i="3"/>
  <c r="BF146" i="3"/>
  <c r="X146" i="3"/>
  <c r="V146" i="3"/>
  <c r="T146" i="3"/>
  <c r="P146" i="3"/>
  <c r="K146" i="3" s="1"/>
  <c r="BE146" i="3" s="1"/>
  <c r="BI144" i="3"/>
  <c r="BH144" i="3"/>
  <c r="BG144" i="3"/>
  <c r="BF144" i="3"/>
  <c r="X144" i="3"/>
  <c r="V144" i="3"/>
  <c r="T144" i="3"/>
  <c r="P144" i="3"/>
  <c r="BI142" i="3"/>
  <c r="BH142" i="3"/>
  <c r="BG142" i="3"/>
  <c r="BF142" i="3"/>
  <c r="X142" i="3"/>
  <c r="V142" i="3"/>
  <c r="T142" i="3"/>
  <c r="P142" i="3"/>
  <c r="BI140" i="3"/>
  <c r="BH140" i="3"/>
  <c r="BG140" i="3"/>
  <c r="BF140" i="3"/>
  <c r="X140" i="3"/>
  <c r="V140" i="3"/>
  <c r="T140" i="3"/>
  <c r="P140" i="3"/>
  <c r="K140" i="3" s="1"/>
  <c r="BE140" i="3" s="1"/>
  <c r="BI138" i="3"/>
  <c r="BH138" i="3"/>
  <c r="BG138" i="3"/>
  <c r="BF138" i="3"/>
  <c r="X138" i="3"/>
  <c r="V138" i="3"/>
  <c r="T138" i="3"/>
  <c r="P138" i="3"/>
  <c r="BI136" i="3"/>
  <c r="BH136" i="3"/>
  <c r="BG136" i="3"/>
  <c r="BF136" i="3"/>
  <c r="X136" i="3"/>
  <c r="V136" i="3"/>
  <c r="T136" i="3"/>
  <c r="P136" i="3"/>
  <c r="BI134" i="3"/>
  <c r="BH134" i="3"/>
  <c r="BG134" i="3"/>
  <c r="BF134" i="3"/>
  <c r="X134" i="3"/>
  <c r="V134" i="3"/>
  <c r="T134" i="3"/>
  <c r="P134" i="3"/>
  <c r="BI132" i="3"/>
  <c r="BH132" i="3"/>
  <c r="BG132" i="3"/>
  <c r="BF132" i="3"/>
  <c r="X132" i="3"/>
  <c r="V132" i="3"/>
  <c r="T132" i="3"/>
  <c r="P132" i="3"/>
  <c r="BK132" i="3" s="1"/>
  <c r="F123" i="3"/>
  <c r="E121" i="3"/>
  <c r="F89" i="3"/>
  <c r="E87" i="3"/>
  <c r="J24" i="3"/>
  <c r="E24" i="3"/>
  <c r="J92" i="3" s="1"/>
  <c r="J23" i="3"/>
  <c r="J21" i="3"/>
  <c r="E21" i="3"/>
  <c r="J91" i="3" s="1"/>
  <c r="J20" i="3"/>
  <c r="J18" i="3"/>
  <c r="E18" i="3"/>
  <c r="F126" i="3" s="1"/>
  <c r="J17" i="3"/>
  <c r="J15" i="3"/>
  <c r="E15" i="3"/>
  <c r="F125" i="3" s="1"/>
  <c r="J14" i="3"/>
  <c r="J12" i="3"/>
  <c r="J123" i="3"/>
  <c r="E7" i="3"/>
  <c r="E119" i="3" s="1"/>
  <c r="K37" i="2"/>
  <c r="K36" i="2"/>
  <c r="BA95" i="1" s="1"/>
  <c r="K35" i="2"/>
  <c r="AZ95" i="1" s="1"/>
  <c r="BI522" i="2"/>
  <c r="BH522" i="2"/>
  <c r="BG522" i="2"/>
  <c r="BF522" i="2"/>
  <c r="X522" i="2"/>
  <c r="V522" i="2"/>
  <c r="T522" i="2"/>
  <c r="P522" i="2"/>
  <c r="BI520" i="2"/>
  <c r="BH520" i="2"/>
  <c r="BG520" i="2"/>
  <c r="BF520" i="2"/>
  <c r="X520" i="2"/>
  <c r="V520" i="2"/>
  <c r="T520" i="2"/>
  <c r="P520" i="2"/>
  <c r="BI518" i="2"/>
  <c r="BH518" i="2"/>
  <c r="BG518" i="2"/>
  <c r="BF518" i="2"/>
  <c r="X518" i="2"/>
  <c r="V518" i="2"/>
  <c r="T518" i="2"/>
  <c r="P518" i="2"/>
  <c r="BI516" i="2"/>
  <c r="BH516" i="2"/>
  <c r="BG516" i="2"/>
  <c r="BF516" i="2"/>
  <c r="X516" i="2"/>
  <c r="V516" i="2"/>
  <c r="T516" i="2"/>
  <c r="P516" i="2"/>
  <c r="BI514" i="2"/>
  <c r="BH514" i="2"/>
  <c r="BG514" i="2"/>
  <c r="BF514" i="2"/>
  <c r="X514" i="2"/>
  <c r="V514" i="2"/>
  <c r="T514" i="2"/>
  <c r="P514" i="2"/>
  <c r="BI512" i="2"/>
  <c r="BH512" i="2"/>
  <c r="BG512" i="2"/>
  <c r="BF512" i="2"/>
  <c r="X512" i="2"/>
  <c r="V512" i="2"/>
  <c r="T512" i="2"/>
  <c r="P512" i="2"/>
  <c r="BI510" i="2"/>
  <c r="BH510" i="2"/>
  <c r="BG510" i="2"/>
  <c r="BF510" i="2"/>
  <c r="X510" i="2"/>
  <c r="V510" i="2"/>
  <c r="T510" i="2"/>
  <c r="P510" i="2"/>
  <c r="BI508" i="2"/>
  <c r="BH508" i="2"/>
  <c r="BG508" i="2"/>
  <c r="BF508" i="2"/>
  <c r="X508" i="2"/>
  <c r="V508" i="2"/>
  <c r="T508" i="2"/>
  <c r="P508" i="2"/>
  <c r="BI504" i="2"/>
  <c r="BH504" i="2"/>
  <c r="BG504" i="2"/>
  <c r="BF504" i="2"/>
  <c r="X504" i="2"/>
  <c r="V504" i="2"/>
  <c r="T504" i="2"/>
  <c r="P504" i="2"/>
  <c r="BI496" i="2"/>
  <c r="BH496" i="2"/>
  <c r="BG496" i="2"/>
  <c r="BF496" i="2"/>
  <c r="X496" i="2"/>
  <c r="V496" i="2"/>
  <c r="T496" i="2"/>
  <c r="P496" i="2"/>
  <c r="BI490" i="2"/>
  <c r="BH490" i="2"/>
  <c r="BG490" i="2"/>
  <c r="BF490" i="2"/>
  <c r="X490" i="2"/>
  <c r="V490" i="2"/>
  <c r="T490" i="2"/>
  <c r="P490" i="2"/>
  <c r="BI484" i="2"/>
  <c r="BH484" i="2"/>
  <c r="BG484" i="2"/>
  <c r="BF484" i="2"/>
  <c r="X484" i="2"/>
  <c r="V484" i="2"/>
  <c r="T484" i="2"/>
  <c r="P484" i="2"/>
  <c r="BI481" i="2"/>
  <c r="BH481" i="2"/>
  <c r="BG481" i="2"/>
  <c r="BF481" i="2"/>
  <c r="X481" i="2"/>
  <c r="V481" i="2"/>
  <c r="T481" i="2"/>
  <c r="P481" i="2"/>
  <c r="BI478" i="2"/>
  <c r="BH478" i="2"/>
  <c r="BG478" i="2"/>
  <c r="BF478" i="2"/>
  <c r="X478" i="2"/>
  <c r="V478" i="2"/>
  <c r="T478" i="2"/>
  <c r="P478" i="2"/>
  <c r="BI474" i="2"/>
  <c r="BH474" i="2"/>
  <c r="BG474" i="2"/>
  <c r="BF474" i="2"/>
  <c r="X474" i="2"/>
  <c r="V474" i="2"/>
  <c r="T474" i="2"/>
  <c r="P474" i="2"/>
  <c r="BI471" i="2"/>
  <c r="BH471" i="2"/>
  <c r="BG471" i="2"/>
  <c r="BF471" i="2"/>
  <c r="X471" i="2"/>
  <c r="V471" i="2"/>
  <c r="T471" i="2"/>
  <c r="P471" i="2"/>
  <c r="BI467" i="2"/>
  <c r="BH467" i="2"/>
  <c r="BG467" i="2"/>
  <c r="BF467" i="2"/>
  <c r="X467" i="2"/>
  <c r="V467" i="2"/>
  <c r="T467" i="2"/>
  <c r="P467" i="2"/>
  <c r="BI464" i="2"/>
  <c r="BH464" i="2"/>
  <c r="BG464" i="2"/>
  <c r="BF464" i="2"/>
  <c r="X464" i="2"/>
  <c r="V464" i="2"/>
  <c r="T464" i="2"/>
  <c r="P464" i="2"/>
  <c r="BI461" i="2"/>
  <c r="BH461" i="2"/>
  <c r="BG461" i="2"/>
  <c r="BF461" i="2"/>
  <c r="X461" i="2"/>
  <c r="V461" i="2"/>
  <c r="T461" i="2"/>
  <c r="P461" i="2"/>
  <c r="BI458" i="2"/>
  <c r="BH458" i="2"/>
  <c r="BG458" i="2"/>
  <c r="BF458" i="2"/>
  <c r="X458" i="2"/>
  <c r="V458" i="2"/>
  <c r="T458" i="2"/>
  <c r="P458" i="2"/>
  <c r="BI456" i="2"/>
  <c r="BH456" i="2"/>
  <c r="BG456" i="2"/>
  <c r="BF456" i="2"/>
  <c r="X456" i="2"/>
  <c r="V456" i="2"/>
  <c r="T456" i="2"/>
  <c r="P456" i="2"/>
  <c r="BI454" i="2"/>
  <c r="BH454" i="2"/>
  <c r="BG454" i="2"/>
  <c r="BF454" i="2"/>
  <c r="X454" i="2"/>
  <c r="V454" i="2"/>
  <c r="T454" i="2"/>
  <c r="P454" i="2"/>
  <c r="BI452" i="2"/>
  <c r="BH452" i="2"/>
  <c r="BG452" i="2"/>
  <c r="BF452" i="2"/>
  <c r="X452" i="2"/>
  <c r="V452" i="2"/>
  <c r="T452" i="2"/>
  <c r="P452" i="2"/>
  <c r="BI450" i="2"/>
  <c r="BH450" i="2"/>
  <c r="BG450" i="2"/>
  <c r="BF450" i="2"/>
  <c r="X450" i="2"/>
  <c r="V450" i="2"/>
  <c r="T450" i="2"/>
  <c r="P450" i="2"/>
  <c r="BI445" i="2"/>
  <c r="BH445" i="2"/>
  <c r="BG445" i="2"/>
  <c r="BF445" i="2"/>
  <c r="X445" i="2"/>
  <c r="V445" i="2"/>
  <c r="T445" i="2"/>
  <c r="P445" i="2"/>
  <c r="BI442" i="2"/>
  <c r="BH442" i="2"/>
  <c r="BG442" i="2"/>
  <c r="BF442" i="2"/>
  <c r="X442" i="2"/>
  <c r="V442" i="2"/>
  <c r="T442" i="2"/>
  <c r="P442" i="2"/>
  <c r="BI440" i="2"/>
  <c r="BH440" i="2"/>
  <c r="BG440" i="2"/>
  <c r="BF440" i="2"/>
  <c r="X440" i="2"/>
  <c r="V440" i="2"/>
  <c r="T440" i="2"/>
  <c r="P440" i="2"/>
  <c r="BI437" i="2"/>
  <c r="BH437" i="2"/>
  <c r="BG437" i="2"/>
  <c r="BF437" i="2"/>
  <c r="X437" i="2"/>
  <c r="V437" i="2"/>
  <c r="T437" i="2"/>
  <c r="P437" i="2"/>
  <c r="BI434" i="2"/>
  <c r="BH434" i="2"/>
  <c r="BG434" i="2"/>
  <c r="BF434" i="2"/>
  <c r="X434" i="2"/>
  <c r="V434" i="2"/>
  <c r="T434" i="2"/>
  <c r="P434" i="2"/>
  <c r="BI431" i="2"/>
  <c r="BH431" i="2"/>
  <c r="BG431" i="2"/>
  <c r="BF431" i="2"/>
  <c r="X431" i="2"/>
  <c r="V431" i="2"/>
  <c r="T431" i="2"/>
  <c r="P431" i="2"/>
  <c r="BI429" i="2"/>
  <c r="BH429" i="2"/>
  <c r="BG429" i="2"/>
  <c r="BF429" i="2"/>
  <c r="X429" i="2"/>
  <c r="V429" i="2"/>
  <c r="T429" i="2"/>
  <c r="P429" i="2"/>
  <c r="BI426" i="2"/>
  <c r="BH426" i="2"/>
  <c r="BG426" i="2"/>
  <c r="BF426" i="2"/>
  <c r="X426" i="2"/>
  <c r="V426" i="2"/>
  <c r="T426" i="2"/>
  <c r="P426" i="2"/>
  <c r="BI424" i="2"/>
  <c r="BH424" i="2"/>
  <c r="BG424" i="2"/>
  <c r="BF424" i="2"/>
  <c r="X424" i="2"/>
  <c r="V424" i="2"/>
  <c r="T424" i="2"/>
  <c r="P424" i="2"/>
  <c r="BI422" i="2"/>
  <c r="BH422" i="2"/>
  <c r="BG422" i="2"/>
  <c r="BF422" i="2"/>
  <c r="X422" i="2"/>
  <c r="V422" i="2"/>
  <c r="T422" i="2"/>
  <c r="P422" i="2"/>
  <c r="BI420" i="2"/>
  <c r="BH420" i="2"/>
  <c r="BG420" i="2"/>
  <c r="BF420" i="2"/>
  <c r="X420" i="2"/>
  <c r="V420" i="2"/>
  <c r="T420" i="2"/>
  <c r="P420" i="2"/>
  <c r="BI418" i="2"/>
  <c r="BH418" i="2"/>
  <c r="BG418" i="2"/>
  <c r="BF418" i="2"/>
  <c r="X418" i="2"/>
  <c r="V418" i="2"/>
  <c r="T418" i="2"/>
  <c r="P418" i="2"/>
  <c r="BI413" i="2"/>
  <c r="BH413" i="2"/>
  <c r="BG413" i="2"/>
  <c r="BF413" i="2"/>
  <c r="X413" i="2"/>
  <c r="V413" i="2"/>
  <c r="T413" i="2"/>
  <c r="P413" i="2"/>
  <c r="BI411" i="2"/>
  <c r="BH411" i="2"/>
  <c r="BG411" i="2"/>
  <c r="BF411" i="2"/>
  <c r="X411" i="2"/>
  <c r="V411" i="2"/>
  <c r="T411" i="2"/>
  <c r="P411" i="2"/>
  <c r="BI409" i="2"/>
  <c r="BH409" i="2"/>
  <c r="BG409" i="2"/>
  <c r="BF409" i="2"/>
  <c r="X409" i="2"/>
  <c r="V409" i="2"/>
  <c r="T409" i="2"/>
  <c r="P409" i="2"/>
  <c r="BI407" i="2"/>
  <c r="BH407" i="2"/>
  <c r="BG407" i="2"/>
  <c r="BF407" i="2"/>
  <c r="X407" i="2"/>
  <c r="V407" i="2"/>
  <c r="T407" i="2"/>
  <c r="P407" i="2"/>
  <c r="BI402" i="2"/>
  <c r="BH402" i="2"/>
  <c r="BG402" i="2"/>
  <c r="BF402" i="2"/>
  <c r="X402" i="2"/>
  <c r="V402" i="2"/>
  <c r="T402" i="2"/>
  <c r="P402" i="2"/>
  <c r="BI399" i="2"/>
  <c r="BH399" i="2"/>
  <c r="BG399" i="2"/>
  <c r="BF399" i="2"/>
  <c r="X399" i="2"/>
  <c r="V399" i="2"/>
  <c r="T399" i="2"/>
  <c r="P399" i="2"/>
  <c r="BI396" i="2"/>
  <c r="BH396" i="2"/>
  <c r="BG396" i="2"/>
  <c r="BF396" i="2"/>
  <c r="X396" i="2"/>
  <c r="V396" i="2"/>
  <c r="T396" i="2"/>
  <c r="P396" i="2"/>
  <c r="BI394" i="2"/>
  <c r="BH394" i="2"/>
  <c r="BG394" i="2"/>
  <c r="BF394" i="2"/>
  <c r="X394" i="2"/>
  <c r="V394" i="2"/>
  <c r="T394" i="2"/>
  <c r="P394" i="2"/>
  <c r="BI392" i="2"/>
  <c r="BH392" i="2"/>
  <c r="BG392" i="2"/>
  <c r="BF392" i="2"/>
  <c r="X392" i="2"/>
  <c r="V392" i="2"/>
  <c r="T392" i="2"/>
  <c r="P392" i="2"/>
  <c r="BI389" i="2"/>
  <c r="BH389" i="2"/>
  <c r="BG389" i="2"/>
  <c r="BF389" i="2"/>
  <c r="X389" i="2"/>
  <c r="V389" i="2"/>
  <c r="T389" i="2"/>
  <c r="P389" i="2"/>
  <c r="BI387" i="2"/>
  <c r="BH387" i="2"/>
  <c r="BG387" i="2"/>
  <c r="BF387" i="2"/>
  <c r="X387" i="2"/>
  <c r="V387" i="2"/>
  <c r="T387" i="2"/>
  <c r="P387" i="2"/>
  <c r="BI384" i="2"/>
  <c r="BH384" i="2"/>
  <c r="BG384" i="2"/>
  <c r="BF384" i="2"/>
  <c r="X384" i="2"/>
  <c r="V384" i="2"/>
  <c r="T384" i="2"/>
  <c r="P384" i="2"/>
  <c r="BI382" i="2"/>
  <c r="BH382" i="2"/>
  <c r="BG382" i="2"/>
  <c r="BF382" i="2"/>
  <c r="X382" i="2"/>
  <c r="V382" i="2"/>
  <c r="T382" i="2"/>
  <c r="P382" i="2"/>
  <c r="BI380" i="2"/>
  <c r="BH380" i="2"/>
  <c r="BG380" i="2"/>
  <c r="BF380" i="2"/>
  <c r="X380" i="2"/>
  <c r="V380" i="2"/>
  <c r="T380" i="2"/>
  <c r="P380" i="2"/>
  <c r="BI378" i="2"/>
  <c r="BH378" i="2"/>
  <c r="BG378" i="2"/>
  <c r="BF378" i="2"/>
  <c r="X378" i="2"/>
  <c r="V378" i="2"/>
  <c r="T378" i="2"/>
  <c r="P378" i="2"/>
  <c r="BI375" i="2"/>
  <c r="BH375" i="2"/>
  <c r="BG375" i="2"/>
  <c r="BF375" i="2"/>
  <c r="X375" i="2"/>
  <c r="V375" i="2"/>
  <c r="T375" i="2"/>
  <c r="P375" i="2"/>
  <c r="BI373" i="2"/>
  <c r="BH373" i="2"/>
  <c r="BG373" i="2"/>
  <c r="BF373" i="2"/>
  <c r="X373" i="2"/>
  <c r="V373" i="2"/>
  <c r="T373" i="2"/>
  <c r="P373" i="2"/>
  <c r="BI370" i="2"/>
  <c r="BH370" i="2"/>
  <c r="BG370" i="2"/>
  <c r="BF370" i="2"/>
  <c r="X370" i="2"/>
  <c r="V370" i="2"/>
  <c r="T370" i="2"/>
  <c r="P370" i="2"/>
  <c r="BI367" i="2"/>
  <c r="BH367" i="2"/>
  <c r="BG367" i="2"/>
  <c r="BF367" i="2"/>
  <c r="X367" i="2"/>
  <c r="V367" i="2"/>
  <c r="T367" i="2"/>
  <c r="P367" i="2"/>
  <c r="BI364" i="2"/>
  <c r="BH364" i="2"/>
  <c r="BG364" i="2"/>
  <c r="BF364" i="2"/>
  <c r="X364" i="2"/>
  <c r="V364" i="2"/>
  <c r="T364" i="2"/>
  <c r="P364" i="2"/>
  <c r="BI361" i="2"/>
  <c r="BH361" i="2"/>
  <c r="BG361" i="2"/>
  <c r="BF361" i="2"/>
  <c r="X361" i="2"/>
  <c r="V361" i="2"/>
  <c r="T361" i="2"/>
  <c r="P361" i="2"/>
  <c r="BI358" i="2"/>
  <c r="BH358" i="2"/>
  <c r="BG358" i="2"/>
  <c r="BF358" i="2"/>
  <c r="X358" i="2"/>
  <c r="V358" i="2"/>
  <c r="T358" i="2"/>
  <c r="P358" i="2"/>
  <c r="BI354" i="2"/>
  <c r="BH354" i="2"/>
  <c r="BG354" i="2"/>
  <c r="BF354" i="2"/>
  <c r="X354" i="2"/>
  <c r="V354" i="2"/>
  <c r="T354" i="2"/>
  <c r="P354" i="2"/>
  <c r="BI349" i="2"/>
  <c r="BH349" i="2"/>
  <c r="BG349" i="2"/>
  <c r="BF349" i="2"/>
  <c r="X349" i="2"/>
  <c r="V349" i="2"/>
  <c r="T349" i="2"/>
  <c r="P349" i="2"/>
  <c r="BI346" i="2"/>
  <c r="BH346" i="2"/>
  <c r="BG346" i="2"/>
  <c r="BF346" i="2"/>
  <c r="X346" i="2"/>
  <c r="V346" i="2"/>
  <c r="T346" i="2"/>
  <c r="P346" i="2"/>
  <c r="BI344" i="2"/>
  <c r="BH344" i="2"/>
  <c r="BG344" i="2"/>
  <c r="BF344" i="2"/>
  <c r="X344" i="2"/>
  <c r="V344" i="2"/>
  <c r="T344" i="2"/>
  <c r="P344" i="2"/>
  <c r="BI341" i="2"/>
  <c r="BH341" i="2"/>
  <c r="BG341" i="2"/>
  <c r="BF341" i="2"/>
  <c r="X341" i="2"/>
  <c r="V341" i="2"/>
  <c r="T341" i="2"/>
  <c r="P341" i="2"/>
  <c r="BI338" i="2"/>
  <c r="BH338" i="2"/>
  <c r="BG338" i="2"/>
  <c r="BF338" i="2"/>
  <c r="X338" i="2"/>
  <c r="V338" i="2"/>
  <c r="T338" i="2"/>
  <c r="P338" i="2"/>
  <c r="BI335" i="2"/>
  <c r="BH335" i="2"/>
  <c r="BG335" i="2"/>
  <c r="BF335" i="2"/>
  <c r="X335" i="2"/>
  <c r="V335" i="2"/>
  <c r="T335" i="2"/>
  <c r="P335" i="2"/>
  <c r="BI331" i="2"/>
  <c r="BH331" i="2"/>
  <c r="BG331" i="2"/>
  <c r="BF331" i="2"/>
  <c r="X331" i="2"/>
  <c r="X330" i="2" s="1"/>
  <c r="V331" i="2"/>
  <c r="V330" i="2" s="1"/>
  <c r="T331" i="2"/>
  <c r="T330" i="2" s="1"/>
  <c r="P331" i="2"/>
  <c r="BI328" i="2"/>
  <c r="BH328" i="2"/>
  <c r="BG328" i="2"/>
  <c r="BF328" i="2"/>
  <c r="X328" i="2"/>
  <c r="V328" i="2"/>
  <c r="T328" i="2"/>
  <c r="P328" i="2"/>
  <c r="BI325" i="2"/>
  <c r="BH325" i="2"/>
  <c r="BG325" i="2"/>
  <c r="BF325" i="2"/>
  <c r="X325" i="2"/>
  <c r="V325" i="2"/>
  <c r="T325" i="2"/>
  <c r="P325" i="2"/>
  <c r="BI323" i="2"/>
  <c r="BH323" i="2"/>
  <c r="BG323" i="2"/>
  <c r="BF323" i="2"/>
  <c r="X323" i="2"/>
  <c r="V323" i="2"/>
  <c r="T323" i="2"/>
  <c r="P323" i="2"/>
  <c r="BI321" i="2"/>
  <c r="BH321" i="2"/>
  <c r="BG321" i="2"/>
  <c r="BF321" i="2"/>
  <c r="X321" i="2"/>
  <c r="V321" i="2"/>
  <c r="T321" i="2"/>
  <c r="P321" i="2"/>
  <c r="BI319" i="2"/>
  <c r="BH319" i="2"/>
  <c r="BG319" i="2"/>
  <c r="BF319" i="2"/>
  <c r="X319" i="2"/>
  <c r="V319" i="2"/>
  <c r="T319" i="2"/>
  <c r="P319" i="2"/>
  <c r="BI317" i="2"/>
  <c r="BH317" i="2"/>
  <c r="BG317" i="2"/>
  <c r="BF317" i="2"/>
  <c r="X317" i="2"/>
  <c r="V317" i="2"/>
  <c r="T317" i="2"/>
  <c r="P317" i="2"/>
  <c r="BI315" i="2"/>
  <c r="BH315" i="2"/>
  <c r="BG315" i="2"/>
  <c r="BF315" i="2"/>
  <c r="X315" i="2"/>
  <c r="V315" i="2"/>
  <c r="T315" i="2"/>
  <c r="P315" i="2"/>
  <c r="BI311" i="2"/>
  <c r="BH311" i="2"/>
  <c r="BG311" i="2"/>
  <c r="BF311" i="2"/>
  <c r="X311" i="2"/>
  <c r="V311" i="2"/>
  <c r="T311" i="2"/>
  <c r="P311" i="2"/>
  <c r="BI309" i="2"/>
  <c r="BH309" i="2"/>
  <c r="BG309" i="2"/>
  <c r="BF309" i="2"/>
  <c r="X309" i="2"/>
  <c r="V309" i="2"/>
  <c r="T309" i="2"/>
  <c r="P309" i="2"/>
  <c r="BI306" i="2"/>
  <c r="BH306" i="2"/>
  <c r="BG306" i="2"/>
  <c r="BF306" i="2"/>
  <c r="X306" i="2"/>
  <c r="V306" i="2"/>
  <c r="T306" i="2"/>
  <c r="P306" i="2"/>
  <c r="BI302" i="2"/>
  <c r="BH302" i="2"/>
  <c r="BG302" i="2"/>
  <c r="BF302" i="2"/>
  <c r="X302" i="2"/>
  <c r="V302" i="2"/>
  <c r="T302" i="2"/>
  <c r="P302" i="2"/>
  <c r="BI299" i="2"/>
  <c r="BH299" i="2"/>
  <c r="BG299" i="2"/>
  <c r="BF299" i="2"/>
  <c r="X299" i="2"/>
  <c r="V299" i="2"/>
  <c r="T299" i="2"/>
  <c r="P299" i="2"/>
  <c r="BI296" i="2"/>
  <c r="BH296" i="2"/>
  <c r="BG296" i="2"/>
  <c r="BF296" i="2"/>
  <c r="X296" i="2"/>
  <c r="V296" i="2"/>
  <c r="T296" i="2"/>
  <c r="P296" i="2"/>
  <c r="BI293" i="2"/>
  <c r="BH293" i="2"/>
  <c r="BG293" i="2"/>
  <c r="BF293" i="2"/>
  <c r="X293" i="2"/>
  <c r="V293" i="2"/>
  <c r="T293" i="2"/>
  <c r="P293" i="2"/>
  <c r="BI289" i="2"/>
  <c r="BH289" i="2"/>
  <c r="BG289" i="2"/>
  <c r="BF289" i="2"/>
  <c r="X289" i="2"/>
  <c r="V289" i="2"/>
  <c r="T289" i="2"/>
  <c r="P289" i="2"/>
  <c r="BI285" i="2"/>
  <c r="BH285" i="2"/>
  <c r="BG285" i="2"/>
  <c r="BF285" i="2"/>
  <c r="X285" i="2"/>
  <c r="V285" i="2"/>
  <c r="T285" i="2"/>
  <c r="P285" i="2"/>
  <c r="BI281" i="2"/>
  <c r="BH281" i="2"/>
  <c r="BG281" i="2"/>
  <c r="BF281" i="2"/>
  <c r="X281" i="2"/>
  <c r="V281" i="2"/>
  <c r="T281" i="2"/>
  <c r="P281" i="2"/>
  <c r="BI279" i="2"/>
  <c r="BH279" i="2"/>
  <c r="BG279" i="2"/>
  <c r="BF279" i="2"/>
  <c r="X279" i="2"/>
  <c r="V279" i="2"/>
  <c r="T279" i="2"/>
  <c r="P279" i="2"/>
  <c r="BI275" i="2"/>
  <c r="BH275" i="2"/>
  <c r="BG275" i="2"/>
  <c r="BF275" i="2"/>
  <c r="X275" i="2"/>
  <c r="V275" i="2"/>
  <c r="T275" i="2"/>
  <c r="P275" i="2"/>
  <c r="BI270" i="2"/>
  <c r="BH270" i="2"/>
  <c r="BG270" i="2"/>
  <c r="BF270" i="2"/>
  <c r="X270" i="2"/>
  <c r="V270" i="2"/>
  <c r="T270" i="2"/>
  <c r="P270" i="2"/>
  <c r="BI267" i="2"/>
  <c r="BH267" i="2"/>
  <c r="BG267" i="2"/>
  <c r="BF267" i="2"/>
  <c r="X267" i="2"/>
  <c r="V267" i="2"/>
  <c r="T267" i="2"/>
  <c r="P267" i="2"/>
  <c r="BI265" i="2"/>
  <c r="BH265" i="2"/>
  <c r="BG265" i="2"/>
  <c r="BF265" i="2"/>
  <c r="X265" i="2"/>
  <c r="V265" i="2"/>
  <c r="T265" i="2"/>
  <c r="P265" i="2"/>
  <c r="BI262" i="2"/>
  <c r="BH262" i="2"/>
  <c r="BG262" i="2"/>
  <c r="BF262" i="2"/>
  <c r="X262" i="2"/>
  <c r="V262" i="2"/>
  <c r="T262" i="2"/>
  <c r="P262" i="2"/>
  <c r="BI259" i="2"/>
  <c r="BH259" i="2"/>
  <c r="BG259" i="2"/>
  <c r="BF259" i="2"/>
  <c r="X259" i="2"/>
  <c r="V259" i="2"/>
  <c r="T259" i="2"/>
  <c r="P259" i="2"/>
  <c r="BI252" i="2"/>
  <c r="BH252" i="2"/>
  <c r="BG252" i="2"/>
  <c r="BF252" i="2"/>
  <c r="X252" i="2"/>
  <c r="V252" i="2"/>
  <c r="T252" i="2"/>
  <c r="P252" i="2"/>
  <c r="BI247" i="2"/>
  <c r="BH247" i="2"/>
  <c r="BG247" i="2"/>
  <c r="BF247" i="2"/>
  <c r="X247" i="2"/>
  <c r="V247" i="2"/>
  <c r="T247" i="2"/>
  <c r="P247" i="2"/>
  <c r="BI244" i="2"/>
  <c r="BH244" i="2"/>
  <c r="BG244" i="2"/>
  <c r="BF244" i="2"/>
  <c r="X244" i="2"/>
  <c r="V244" i="2"/>
  <c r="T244" i="2"/>
  <c r="P244" i="2"/>
  <c r="BI241" i="2"/>
  <c r="BH241" i="2"/>
  <c r="BG241" i="2"/>
  <c r="BF241" i="2"/>
  <c r="X241" i="2"/>
  <c r="V241" i="2"/>
  <c r="T241" i="2"/>
  <c r="P241" i="2"/>
  <c r="BI238" i="2"/>
  <c r="BH238" i="2"/>
  <c r="BG238" i="2"/>
  <c r="BF238" i="2"/>
  <c r="X238" i="2"/>
  <c r="V238" i="2"/>
  <c r="T238" i="2"/>
  <c r="P238" i="2"/>
  <c r="BI230" i="2"/>
  <c r="BH230" i="2"/>
  <c r="BG230" i="2"/>
  <c r="BF230" i="2"/>
  <c r="X230" i="2"/>
  <c r="V230" i="2"/>
  <c r="T230" i="2"/>
  <c r="P230" i="2"/>
  <c r="BI228" i="2"/>
  <c r="BH228" i="2"/>
  <c r="BG228" i="2"/>
  <c r="BF228" i="2"/>
  <c r="X228" i="2"/>
  <c r="V228" i="2"/>
  <c r="T228" i="2"/>
  <c r="P228" i="2"/>
  <c r="BI225" i="2"/>
  <c r="BH225" i="2"/>
  <c r="BG225" i="2"/>
  <c r="BF225" i="2"/>
  <c r="X225" i="2"/>
  <c r="V225" i="2"/>
  <c r="T225" i="2"/>
  <c r="P225" i="2"/>
  <c r="BI222" i="2"/>
  <c r="BH222" i="2"/>
  <c r="BG222" i="2"/>
  <c r="BF222" i="2"/>
  <c r="X222" i="2"/>
  <c r="V222" i="2"/>
  <c r="T222" i="2"/>
  <c r="P222" i="2"/>
  <c r="BI219" i="2"/>
  <c r="BH219" i="2"/>
  <c r="BG219" i="2"/>
  <c r="BF219" i="2"/>
  <c r="X219" i="2"/>
  <c r="V219" i="2"/>
  <c r="T219" i="2"/>
  <c r="P219" i="2"/>
  <c r="BI216" i="2"/>
  <c r="BH216" i="2"/>
  <c r="BG216" i="2"/>
  <c r="BF216" i="2"/>
  <c r="X216" i="2"/>
  <c r="V216" i="2"/>
  <c r="T216" i="2"/>
  <c r="P216" i="2"/>
  <c r="BI212" i="2"/>
  <c r="BH212" i="2"/>
  <c r="BG212" i="2"/>
  <c r="BF212" i="2"/>
  <c r="X212" i="2"/>
  <c r="V212" i="2"/>
  <c r="T212" i="2"/>
  <c r="P212" i="2"/>
  <c r="BI209" i="2"/>
  <c r="BH209" i="2"/>
  <c r="BG209" i="2"/>
  <c r="BF209" i="2"/>
  <c r="X209" i="2"/>
  <c r="V209" i="2"/>
  <c r="T209" i="2"/>
  <c r="P209" i="2"/>
  <c r="BI203" i="2"/>
  <c r="BH203" i="2"/>
  <c r="BG203" i="2"/>
  <c r="BF203" i="2"/>
  <c r="X203" i="2"/>
  <c r="V203" i="2"/>
  <c r="T203" i="2"/>
  <c r="P203" i="2"/>
  <c r="BI200" i="2"/>
  <c r="BH200" i="2"/>
  <c r="BG200" i="2"/>
  <c r="BF200" i="2"/>
  <c r="X200" i="2"/>
  <c r="V200" i="2"/>
  <c r="T200" i="2"/>
  <c r="P200" i="2"/>
  <c r="BI196" i="2"/>
  <c r="BH196" i="2"/>
  <c r="BG196" i="2"/>
  <c r="BF196" i="2"/>
  <c r="X196" i="2"/>
  <c r="V196" i="2"/>
  <c r="T196" i="2"/>
  <c r="P196" i="2"/>
  <c r="BI191" i="2"/>
  <c r="BH191" i="2"/>
  <c r="BG191" i="2"/>
  <c r="BF191" i="2"/>
  <c r="X191" i="2"/>
  <c r="V191" i="2"/>
  <c r="T191" i="2"/>
  <c r="P191" i="2"/>
  <c r="BI188" i="2"/>
  <c r="BH188" i="2"/>
  <c r="BG188" i="2"/>
  <c r="BF188" i="2"/>
  <c r="X188" i="2"/>
  <c r="V188" i="2"/>
  <c r="T188" i="2"/>
  <c r="P188" i="2"/>
  <c r="BI181" i="2"/>
  <c r="BH181" i="2"/>
  <c r="BG181" i="2"/>
  <c r="BF181" i="2"/>
  <c r="X181" i="2"/>
  <c r="V181" i="2"/>
  <c r="T181" i="2"/>
  <c r="P181" i="2"/>
  <c r="BI178" i="2"/>
  <c r="BH178" i="2"/>
  <c r="BG178" i="2"/>
  <c r="BF178" i="2"/>
  <c r="X178" i="2"/>
  <c r="V178" i="2"/>
  <c r="T178" i="2"/>
  <c r="P178" i="2"/>
  <c r="BI175" i="2"/>
  <c r="BH175" i="2"/>
  <c r="BG175" i="2"/>
  <c r="BF175" i="2"/>
  <c r="X175" i="2"/>
  <c r="V175" i="2"/>
  <c r="T175" i="2"/>
  <c r="P175" i="2"/>
  <c r="BI172" i="2"/>
  <c r="BH172" i="2"/>
  <c r="BG172" i="2"/>
  <c r="BF172" i="2"/>
  <c r="X172" i="2"/>
  <c r="V172" i="2"/>
  <c r="T172" i="2"/>
  <c r="P172" i="2"/>
  <c r="BI170" i="2"/>
  <c r="BH170" i="2"/>
  <c r="BG170" i="2"/>
  <c r="BF170" i="2"/>
  <c r="X170" i="2"/>
  <c r="V170" i="2"/>
  <c r="T170" i="2"/>
  <c r="P170" i="2"/>
  <c r="BI168" i="2"/>
  <c r="BH168" i="2"/>
  <c r="BG168" i="2"/>
  <c r="BF168" i="2"/>
  <c r="X168" i="2"/>
  <c r="V168" i="2"/>
  <c r="T168" i="2"/>
  <c r="P168" i="2"/>
  <c r="BI165" i="2"/>
  <c r="BH165" i="2"/>
  <c r="BG165" i="2"/>
  <c r="BF165" i="2"/>
  <c r="X165" i="2"/>
  <c r="V165" i="2"/>
  <c r="T165" i="2"/>
  <c r="P165" i="2"/>
  <c r="BI161" i="2"/>
  <c r="BH161" i="2"/>
  <c r="BG161" i="2"/>
  <c r="BF161" i="2"/>
  <c r="X161" i="2"/>
  <c r="V161" i="2"/>
  <c r="T161" i="2"/>
  <c r="P161" i="2"/>
  <c r="BI158" i="2"/>
  <c r="BH158" i="2"/>
  <c r="BG158" i="2"/>
  <c r="BF158" i="2"/>
  <c r="X158" i="2"/>
  <c r="V158" i="2"/>
  <c r="T158" i="2"/>
  <c r="P158" i="2"/>
  <c r="BI156" i="2"/>
  <c r="BH156" i="2"/>
  <c r="BG156" i="2"/>
  <c r="BF156" i="2"/>
  <c r="X156" i="2"/>
  <c r="V156" i="2"/>
  <c r="T156" i="2"/>
  <c r="P156" i="2"/>
  <c r="BI153" i="2"/>
  <c r="BH153" i="2"/>
  <c r="BG153" i="2"/>
  <c r="BF153" i="2"/>
  <c r="X153" i="2"/>
  <c r="V153" i="2"/>
  <c r="T153" i="2"/>
  <c r="P153" i="2"/>
  <c r="BI150" i="2"/>
  <c r="BH150" i="2"/>
  <c r="BG150" i="2"/>
  <c r="BF150" i="2"/>
  <c r="X150" i="2"/>
  <c r="V150" i="2"/>
  <c r="T150" i="2"/>
  <c r="P150" i="2"/>
  <c r="BI146" i="2"/>
  <c r="BH146" i="2"/>
  <c r="BG146" i="2"/>
  <c r="BF146" i="2"/>
  <c r="X146" i="2"/>
  <c r="V146" i="2"/>
  <c r="T146" i="2"/>
  <c r="P146" i="2"/>
  <c r="BI144" i="2"/>
  <c r="BH144" i="2"/>
  <c r="BG144" i="2"/>
  <c r="BF144" i="2"/>
  <c r="X144" i="2"/>
  <c r="V144" i="2"/>
  <c r="T144" i="2"/>
  <c r="P144" i="2"/>
  <c r="BI141" i="2"/>
  <c r="BH141" i="2"/>
  <c r="BG141" i="2"/>
  <c r="BF141" i="2"/>
  <c r="X141" i="2"/>
  <c r="V141" i="2"/>
  <c r="T141" i="2"/>
  <c r="P141" i="2"/>
  <c r="BI139" i="2"/>
  <c r="BH139" i="2"/>
  <c r="BG139" i="2"/>
  <c r="BF139" i="2"/>
  <c r="X139" i="2"/>
  <c r="V139" i="2"/>
  <c r="T139" i="2"/>
  <c r="P139" i="2"/>
  <c r="BI134" i="2"/>
  <c r="BH134" i="2"/>
  <c r="BG134" i="2"/>
  <c r="BF134" i="2"/>
  <c r="X134" i="2"/>
  <c r="V134" i="2"/>
  <c r="T134" i="2"/>
  <c r="P134" i="2"/>
  <c r="F125" i="2"/>
  <c r="E123" i="2"/>
  <c r="F87" i="2"/>
  <c r="E85" i="2"/>
  <c r="J22" i="2"/>
  <c r="E22" i="2"/>
  <c r="J128" i="2" s="1"/>
  <c r="J21" i="2"/>
  <c r="J19" i="2"/>
  <c r="E19" i="2"/>
  <c r="J127" i="2" s="1"/>
  <c r="J18" i="2"/>
  <c r="J16" i="2"/>
  <c r="E16" i="2"/>
  <c r="F128" i="2" s="1"/>
  <c r="J15" i="2"/>
  <c r="J13" i="2"/>
  <c r="E13" i="2"/>
  <c r="F127" i="2" s="1"/>
  <c r="J12" i="2"/>
  <c r="J10" i="2"/>
  <c r="J125" i="2"/>
  <c r="L90" i="1"/>
  <c r="AM90" i="1"/>
  <c r="AM89" i="1"/>
  <c r="L89" i="1"/>
  <c r="AM87" i="1"/>
  <c r="L87" i="1"/>
  <c r="L85" i="1"/>
  <c r="L84" i="1"/>
  <c r="Q285" i="3"/>
  <c r="Q270" i="3"/>
  <c r="Q268" i="3"/>
  <c r="R266" i="3"/>
  <c r="R263" i="3"/>
  <c r="Q261" i="3"/>
  <c r="BK261" i="3"/>
  <c r="Q257" i="3"/>
  <c r="Q255" i="3"/>
  <c r="Q253" i="3"/>
  <c r="Q251" i="3"/>
  <c r="R249" i="3"/>
  <c r="Q247" i="3"/>
  <c r="R245" i="3"/>
  <c r="Q243" i="3"/>
  <c r="Q241" i="3"/>
  <c r="Q239" i="3"/>
  <c r="R237" i="3"/>
  <c r="Q237" i="3"/>
  <c r="Q235" i="3"/>
  <c r="R233" i="3"/>
  <c r="Q229" i="3"/>
  <c r="Q227" i="3"/>
  <c r="R225" i="3"/>
  <c r="Q225" i="3"/>
  <c r="R223" i="3"/>
  <c r="Q219" i="3"/>
  <c r="Q214" i="3"/>
  <c r="R211" i="3"/>
  <c r="Q205" i="3"/>
  <c r="R203" i="3"/>
  <c r="Q199" i="3"/>
  <c r="R197" i="3"/>
  <c r="Q195" i="3"/>
  <c r="R193" i="3"/>
  <c r="Q190" i="3"/>
  <c r="Q186" i="3"/>
  <c r="Q184" i="3"/>
  <c r="R179" i="3"/>
  <c r="Q179" i="3"/>
  <c r="Q177" i="3"/>
  <c r="Q175" i="3"/>
  <c r="R167" i="3"/>
  <c r="R165" i="3"/>
  <c r="Q165" i="3"/>
  <c r="R161" i="3"/>
  <c r="R159" i="3"/>
  <c r="R157" i="3"/>
  <c r="R155" i="3"/>
  <c r="Q153" i="3"/>
  <c r="Q151" i="3"/>
  <c r="Q144" i="3"/>
  <c r="Q140" i="3"/>
  <c r="R134" i="3"/>
  <c r="Q134" i="3"/>
  <c r="R132" i="3"/>
  <c r="Q132" i="3"/>
  <c r="Q522" i="2"/>
  <c r="R520" i="2"/>
  <c r="R518" i="2"/>
  <c r="R508" i="2"/>
  <c r="Q490" i="2"/>
  <c r="Q474" i="2"/>
  <c r="R471" i="2"/>
  <c r="R464" i="2"/>
  <c r="R458" i="2"/>
  <c r="R456" i="2"/>
  <c r="R452" i="2"/>
  <c r="Q450" i="2"/>
  <c r="R445" i="2"/>
  <c r="R442" i="2"/>
  <c r="Q440" i="2"/>
  <c r="Q437" i="2"/>
  <c r="R434" i="2"/>
  <c r="R431" i="2"/>
  <c r="Q429" i="2"/>
  <c r="R420" i="2"/>
  <c r="Q418" i="2"/>
  <c r="Q411" i="2"/>
  <c r="Q409" i="2"/>
  <c r="Q402" i="2"/>
  <c r="Q399" i="2"/>
  <c r="Q396" i="2"/>
  <c r="Q392" i="2"/>
  <c r="Q389" i="2"/>
  <c r="Q387" i="2"/>
  <c r="Q384" i="2"/>
  <c r="Q382" i="2"/>
  <c r="Q378" i="2"/>
  <c r="Q373" i="2"/>
  <c r="R370" i="2"/>
  <c r="Q367" i="2"/>
  <c r="Q361" i="2"/>
  <c r="R358" i="2"/>
  <c r="Q354" i="2"/>
  <c r="Q344" i="2"/>
  <c r="Q341" i="2"/>
  <c r="Q338" i="2"/>
  <c r="Q331" i="2"/>
  <c r="Q325" i="2"/>
  <c r="Q323" i="2"/>
  <c r="R321" i="2"/>
  <c r="Q319" i="2"/>
  <c r="R315" i="2"/>
  <c r="Q311" i="2"/>
  <c r="Q306" i="2"/>
  <c r="Q302" i="2"/>
  <c r="Q296" i="2"/>
  <c r="R293" i="2"/>
  <c r="R289" i="2"/>
  <c r="Q285" i="2"/>
  <c r="Q275" i="2"/>
  <c r="Q267" i="2"/>
  <c r="Q265" i="2"/>
  <c r="Q259" i="2"/>
  <c r="Q252" i="2"/>
  <c r="Q247" i="2"/>
  <c r="Q244" i="2"/>
  <c r="Q241" i="2"/>
  <c r="R238" i="2"/>
  <c r="Q230" i="2"/>
  <c r="Q228" i="2"/>
  <c r="Q225" i="2"/>
  <c r="R222" i="2"/>
  <c r="Q219" i="2"/>
  <c r="Q209" i="2"/>
  <c r="R203" i="2"/>
  <c r="Q200" i="2"/>
  <c r="Q196" i="2"/>
  <c r="R191" i="2"/>
  <c r="Q191" i="2"/>
  <c r="R188" i="2"/>
  <c r="Q181" i="2"/>
  <c r="Q178" i="2"/>
  <c r="Q175" i="2"/>
  <c r="Q172" i="2"/>
  <c r="Q170" i="2"/>
  <c r="Q168" i="2"/>
  <c r="Q165" i="2"/>
  <c r="Q161" i="2"/>
  <c r="Q158" i="2"/>
  <c r="Q156" i="2"/>
  <c r="Q153" i="2"/>
  <c r="R150" i="2"/>
  <c r="R146" i="2"/>
  <c r="Q139" i="2"/>
  <c r="Q134" i="2"/>
  <c r="Q287" i="3"/>
  <c r="BK287" i="3"/>
  <c r="R283" i="3"/>
  <c r="R281" i="3"/>
  <c r="R279" i="3"/>
  <c r="R277" i="3"/>
  <c r="BK277" i="3"/>
  <c r="R275" i="3"/>
  <c r="Q273" i="3"/>
  <c r="R270" i="3"/>
  <c r="R268" i="3"/>
  <c r="Q266" i="3"/>
  <c r="Q263" i="3"/>
  <c r="Q259" i="3"/>
  <c r="K257" i="3"/>
  <c r="R251" i="3"/>
  <c r="Q249" i="3"/>
  <c r="R241" i="3"/>
  <c r="R239" i="3"/>
  <c r="R235" i="3"/>
  <c r="Q233" i="3"/>
  <c r="R231" i="3"/>
  <c r="Q231" i="3"/>
  <c r="R229" i="3"/>
  <c r="R227" i="3"/>
  <c r="Q223" i="3"/>
  <c r="Q221" i="3"/>
  <c r="R219" i="3"/>
  <c r="Q216" i="3"/>
  <c r="R209" i="3"/>
  <c r="R205" i="3"/>
  <c r="Q201" i="3"/>
  <c r="R199" i="3"/>
  <c r="Q193" i="3"/>
  <c r="R190" i="3"/>
  <c r="Q188" i="3"/>
  <c r="R186" i="3"/>
  <c r="Q181" i="3"/>
  <c r="R175" i="3"/>
  <c r="R172" i="3"/>
  <c r="Q172" i="3"/>
  <c r="R170" i="3"/>
  <c r="Q170" i="3"/>
  <c r="R163" i="3"/>
  <c r="Q155" i="3"/>
  <c r="R153" i="3"/>
  <c r="R151" i="3"/>
  <c r="R148" i="3"/>
  <c r="Q148" i="3"/>
  <c r="Q146" i="3"/>
  <c r="Q142" i="3"/>
  <c r="R140" i="3"/>
  <c r="R138" i="3"/>
  <c r="R136" i="3"/>
  <c r="R516" i="2"/>
  <c r="R514" i="2"/>
  <c r="R512" i="2"/>
  <c r="R510" i="2"/>
  <c r="R504" i="2"/>
  <c r="Q496" i="2"/>
  <c r="R481" i="2"/>
  <c r="R478" i="2"/>
  <c r="R467" i="2"/>
  <c r="R461" i="2"/>
  <c r="R454" i="2"/>
  <c r="R450" i="2"/>
  <c r="Q442" i="2"/>
  <c r="R440" i="2"/>
  <c r="R437" i="2"/>
  <c r="Q434" i="2"/>
  <c r="Q431" i="2"/>
  <c r="R426" i="2"/>
  <c r="R424" i="2"/>
  <c r="R422" i="2"/>
  <c r="Q420" i="2"/>
  <c r="R418" i="2"/>
  <c r="R413" i="2"/>
  <c r="R409" i="2"/>
  <c r="Q407" i="2"/>
  <c r="Q394" i="2"/>
  <c r="R392" i="2"/>
  <c r="R389" i="2"/>
  <c r="R387" i="2"/>
  <c r="R382" i="2"/>
  <c r="R380" i="2"/>
  <c r="Q375" i="2"/>
  <c r="R373" i="2"/>
  <c r="Q370" i="2"/>
  <c r="R367" i="2"/>
  <c r="R361" i="2"/>
  <c r="Q358" i="2"/>
  <c r="R354" i="2"/>
  <c r="R349" i="2"/>
  <c r="Q349" i="2"/>
  <c r="R346" i="2"/>
  <c r="Q346" i="2"/>
  <c r="R344" i="2"/>
  <c r="R341" i="2"/>
  <c r="R338" i="2"/>
  <c r="R335" i="2"/>
  <c r="Q335" i="2"/>
  <c r="R331" i="2"/>
  <c r="R328" i="2"/>
  <c r="Q328" i="2"/>
  <c r="R323" i="2"/>
  <c r="Q321" i="2"/>
  <c r="R317" i="2"/>
  <c r="Q315" i="2"/>
  <c r="R311" i="2"/>
  <c r="Q309" i="2"/>
  <c r="R306" i="2"/>
  <c r="Q299" i="2"/>
  <c r="R285" i="2"/>
  <c r="R281" i="2"/>
  <c r="Q281" i="2"/>
  <c r="Q279" i="2"/>
  <c r="R275" i="2"/>
  <c r="Q270" i="2"/>
  <c r="R267" i="2"/>
  <c r="R262" i="2"/>
  <c r="R247" i="2"/>
  <c r="R244" i="2"/>
  <c r="R216" i="2"/>
  <c r="R212" i="2"/>
  <c r="R209" i="2"/>
  <c r="Q203" i="2"/>
  <c r="R196" i="2"/>
  <c r="Q188" i="2"/>
  <c r="R181" i="2"/>
  <c r="R175" i="2"/>
  <c r="R172" i="2"/>
  <c r="R170" i="2"/>
  <c r="R168" i="2"/>
  <c r="R165" i="2"/>
  <c r="R161" i="2"/>
  <c r="R156" i="2"/>
  <c r="Q150" i="2"/>
  <c r="Q146" i="2"/>
  <c r="R144" i="2"/>
  <c r="Q141" i="2"/>
  <c r="R134" i="2"/>
  <c r="R287" i="3"/>
  <c r="R285" i="3"/>
  <c r="BK285" i="3"/>
  <c r="Q283" i="3"/>
  <c r="Q281" i="3"/>
  <c r="Q279" i="3"/>
  <c r="K279" i="3"/>
  <c r="Q277" i="3"/>
  <c r="Q275" i="3"/>
  <c r="R273" i="3"/>
  <c r="R261" i="3"/>
  <c r="R259" i="3"/>
  <c r="R257" i="3"/>
  <c r="R255" i="3"/>
  <c r="R253" i="3"/>
  <c r="R247" i="3"/>
  <c r="Q245" i="3"/>
  <c r="R243" i="3"/>
  <c r="R325" i="2"/>
  <c r="R319" i="2"/>
  <c r="Q317" i="2"/>
  <c r="R309" i="2"/>
  <c r="R302" i="2"/>
  <c r="R299" i="2"/>
  <c r="R296" i="2"/>
  <c r="Q293" i="2"/>
  <c r="Q289" i="2"/>
  <c r="R279" i="2"/>
  <c r="R270" i="2"/>
  <c r="R265" i="2"/>
  <c r="Q262" i="2"/>
  <c r="R259" i="2"/>
  <c r="R252" i="2"/>
  <c r="R241" i="2"/>
  <c r="Q238" i="2"/>
  <c r="R230" i="2"/>
  <c r="R228" i="2"/>
  <c r="R225" i="2"/>
  <c r="Q222" i="2"/>
  <c r="R219" i="2"/>
  <c r="Q216" i="2"/>
  <c r="Q212" i="2"/>
  <c r="R200" i="2"/>
  <c r="R178" i="2"/>
  <c r="R158" i="2"/>
  <c r="R153" i="2"/>
  <c r="Q144" i="2"/>
  <c r="R141" i="2"/>
  <c r="R139" i="2"/>
  <c r="AU94" i="1"/>
  <c r="R221" i="3"/>
  <c r="R216" i="3"/>
  <c r="R214" i="3"/>
  <c r="Q211" i="3"/>
  <c r="Q209" i="3"/>
  <c r="Q203" i="3"/>
  <c r="R201" i="3"/>
  <c r="Q197" i="3"/>
  <c r="R195" i="3"/>
  <c r="R188" i="3"/>
  <c r="R184" i="3"/>
  <c r="R181" i="3"/>
  <c r="R177" i="3"/>
  <c r="Q167" i="3"/>
  <c r="Q163" i="3"/>
  <c r="Q161" i="3"/>
  <c r="Q159" i="3"/>
  <c r="Q157" i="3"/>
  <c r="R146" i="3"/>
  <c r="R144" i="3"/>
  <c r="R142" i="3"/>
  <c r="Q138" i="3"/>
  <c r="Q136" i="3"/>
  <c r="R522" i="2"/>
  <c r="Q520" i="2"/>
  <c r="Q518" i="2"/>
  <c r="Q516" i="2"/>
  <c r="Q514" i="2"/>
  <c r="Q512" i="2"/>
  <c r="Q510" i="2"/>
  <c r="Q508" i="2"/>
  <c r="Q504" i="2"/>
  <c r="R496" i="2"/>
  <c r="R490" i="2"/>
  <c r="R484" i="2"/>
  <c r="Q484" i="2"/>
  <c r="Q481" i="2"/>
  <c r="Q478" i="2"/>
  <c r="R474" i="2"/>
  <c r="Q471" i="2"/>
  <c r="Q467" i="2"/>
  <c r="Q464" i="2"/>
  <c r="Q461" i="2"/>
  <c r="Q458" i="2"/>
  <c r="Q456" i="2"/>
  <c r="Q454" i="2"/>
  <c r="Q452" i="2"/>
  <c r="Q445" i="2"/>
  <c r="R429" i="2"/>
  <c r="Q426" i="2"/>
  <c r="Q424" i="2"/>
  <c r="Q422" i="2"/>
  <c r="Q413" i="2"/>
  <c r="R411" i="2"/>
  <c r="R407" i="2"/>
  <c r="R402" i="2"/>
  <c r="R399" i="2"/>
  <c r="R396" i="2"/>
  <c r="R394" i="2"/>
  <c r="R384" i="2"/>
  <c r="Q380" i="2"/>
  <c r="R378" i="2"/>
  <c r="R375" i="2"/>
  <c r="R364" i="2"/>
  <c r="Q364" i="2"/>
  <c r="K283" i="3"/>
  <c r="BE283" i="3" s="1"/>
  <c r="K270" i="3"/>
  <c r="BE270" i="3"/>
  <c r="BK268" i="3"/>
  <c r="BK266" i="3"/>
  <c r="K263" i="3"/>
  <c r="BE263" i="3"/>
  <c r="K251" i="3"/>
  <c r="BE251" i="3" s="1"/>
  <c r="BK247" i="3"/>
  <c r="K243" i="3"/>
  <c r="BE243" i="3" s="1"/>
  <c r="K237" i="3"/>
  <c r="BE237" i="3" s="1"/>
  <c r="K235" i="3"/>
  <c r="BE235" i="3" s="1"/>
  <c r="BK231" i="3"/>
  <c r="K227" i="3"/>
  <c r="BE227" i="3"/>
  <c r="K225" i="3"/>
  <c r="BE225" i="3" s="1"/>
  <c r="BK221" i="3"/>
  <c r="K219" i="3"/>
  <c r="BE219" i="3" s="1"/>
  <c r="K214" i="3"/>
  <c r="BE214" i="3"/>
  <c r="BK209" i="3"/>
  <c r="BK203" i="3"/>
  <c r="K199" i="3"/>
  <c r="BE199" i="3" s="1"/>
  <c r="BK197" i="3"/>
  <c r="BK193" i="3"/>
  <c r="K186" i="3"/>
  <c r="BE186" i="3"/>
  <c r="K179" i="3"/>
  <c r="BE179" i="3" s="1"/>
  <c r="BK177" i="3"/>
  <c r="BK172" i="3"/>
  <c r="BK170" i="3"/>
  <c r="K165" i="3"/>
  <c r="BE165" i="3"/>
  <c r="BK159" i="3"/>
  <c r="BK157" i="3"/>
  <c r="K153" i="3"/>
  <c r="BE153" i="3" s="1"/>
  <c r="BK142" i="3"/>
  <c r="BK136" i="3"/>
  <c r="K518" i="2"/>
  <c r="BE518" i="2" s="1"/>
  <c r="BK508" i="2"/>
  <c r="K490" i="2"/>
  <c r="BE490" i="2" s="1"/>
  <c r="K484" i="2"/>
  <c r="BE484" i="2"/>
  <c r="K478" i="2"/>
  <c r="BE478" i="2" s="1"/>
  <c r="BK471" i="2"/>
  <c r="BK464" i="2"/>
  <c r="BK458" i="2"/>
  <c r="K454" i="2"/>
  <c r="BE454" i="2" s="1"/>
  <c r="BK445" i="2"/>
  <c r="BK442" i="2"/>
  <c r="BK426" i="2"/>
  <c r="BK420" i="2"/>
  <c r="K413" i="2"/>
  <c r="BE413" i="2"/>
  <c r="BK402" i="2"/>
  <c r="K396" i="2"/>
  <c r="BE396" i="2"/>
  <c r="BK389" i="2"/>
  <c r="K382" i="2"/>
  <c r="BE382" i="2" s="1"/>
  <c r="K373" i="2"/>
  <c r="BE373" i="2"/>
  <c r="BK364" i="2"/>
  <c r="K358" i="2"/>
  <c r="BE358" i="2"/>
  <c r="BK331" i="2"/>
  <c r="BK330" i="2" s="1"/>
  <c r="K330" i="2" s="1"/>
  <c r="K101" i="2" s="1"/>
  <c r="BK323" i="2"/>
  <c r="K315" i="2"/>
  <c r="BE315" i="2" s="1"/>
  <c r="K281" i="2"/>
  <c r="BE281" i="2"/>
  <c r="K267" i="2"/>
  <c r="BE267" i="2" s="1"/>
  <c r="K287" i="3"/>
  <c r="BE287" i="3" s="1"/>
  <c r="K285" i="3"/>
  <c r="BE285" i="3" s="1"/>
  <c r="K281" i="3"/>
  <c r="BE281" i="3"/>
  <c r="BK279" i="3"/>
  <c r="K277" i="3"/>
  <c r="BE277" i="3" s="1"/>
  <c r="BK275" i="3"/>
  <c r="K273" i="3"/>
  <c r="BE273" i="3" s="1"/>
  <c r="K261" i="3"/>
  <c r="BE261" i="3" s="1"/>
  <c r="BK259" i="3"/>
  <c r="BK257" i="3"/>
  <c r="BK255" i="3"/>
  <c r="BK253" i="3"/>
  <c r="BK249" i="3"/>
  <c r="BK245" i="3"/>
  <c r="K241" i="3"/>
  <c r="BE241" i="3" s="1"/>
  <c r="BK239" i="3"/>
  <c r="K233" i="3"/>
  <c r="BE233" i="3"/>
  <c r="K229" i="3"/>
  <c r="BE229" i="3" s="1"/>
  <c r="BK223" i="3"/>
  <c r="K216" i="3"/>
  <c r="BE216" i="3"/>
  <c r="BK211" i="3"/>
  <c r="BK205" i="3"/>
  <c r="BK201" i="3"/>
  <c r="BK195" i="3"/>
  <c r="K190" i="3"/>
  <c r="BE190" i="3" s="1"/>
  <c r="K188" i="3"/>
  <c r="BE188" i="3" s="1"/>
  <c r="BK181" i="3"/>
  <c r="K175" i="3"/>
  <c r="BE175" i="3" s="1"/>
  <c r="BK161" i="3"/>
  <c r="BK155" i="3"/>
  <c r="BK148" i="3"/>
  <c r="BK144" i="3"/>
  <c r="BK138" i="3"/>
  <c r="K134" i="3"/>
  <c r="BE134" i="3"/>
  <c r="BK522" i="2"/>
  <c r="BK520" i="2"/>
  <c r="K516" i="2"/>
  <c r="BE516" i="2" s="1"/>
  <c r="BK514" i="2"/>
  <c r="BK512" i="2"/>
  <c r="K510" i="2"/>
  <c r="BE510" i="2" s="1"/>
  <c r="K496" i="2"/>
  <c r="BE496" i="2"/>
  <c r="K481" i="2"/>
  <c r="BE481" i="2" s="1"/>
  <c r="K467" i="2"/>
  <c r="BE467" i="2"/>
  <c r="K434" i="2"/>
  <c r="BE434" i="2" s="1"/>
  <c r="BK422" i="2"/>
  <c r="K418" i="2"/>
  <c r="BE418" i="2"/>
  <c r="K411" i="2"/>
  <c r="BE411" i="2" s="1"/>
  <c r="BK399" i="2"/>
  <c r="K378" i="2"/>
  <c r="BE378" i="2" s="1"/>
  <c r="BK361" i="2"/>
  <c r="K338" i="2"/>
  <c r="BE338" i="2"/>
  <c r="BK321" i="2"/>
  <c r="BK311" i="2"/>
  <c r="K306" i="2"/>
  <c r="BE306" i="2"/>
  <c r="BK296" i="2"/>
  <c r="K270" i="2"/>
  <c r="BE270" i="2"/>
  <c r="K259" i="2"/>
  <c r="BE259" i="2" s="1"/>
  <c r="BK241" i="2"/>
  <c r="K219" i="2"/>
  <c r="BE219" i="2"/>
  <c r="K172" i="2"/>
  <c r="BE172" i="2" s="1"/>
  <c r="BK168" i="2"/>
  <c r="BK161" i="2"/>
  <c r="K504" i="2"/>
  <c r="BE504" i="2" s="1"/>
  <c r="BK474" i="2"/>
  <c r="K461" i="2"/>
  <c r="BE461" i="2" s="1"/>
  <c r="BK456" i="2"/>
  <c r="BK452" i="2"/>
  <c r="BK450" i="2"/>
  <c r="K440" i="2"/>
  <c r="BE440" i="2" s="1"/>
  <c r="K437" i="2"/>
  <c r="BE437" i="2"/>
  <c r="BK431" i="2"/>
  <c r="K429" i="2"/>
  <c r="BE429" i="2"/>
  <c r="K424" i="2"/>
  <c r="BE424" i="2" s="1"/>
  <c r="K409" i="2"/>
  <c r="BE409" i="2"/>
  <c r="BK407" i="2"/>
  <c r="BK394" i="2"/>
  <c r="BK392" i="2"/>
  <c r="BK387" i="2"/>
  <c r="BK384" i="2"/>
  <c r="BK380" i="2"/>
  <c r="BK375" i="2"/>
  <c r="BK370" i="2"/>
  <c r="BK367" i="2"/>
  <c r="BK354" i="2"/>
  <c r="BK349" i="2"/>
  <c r="K346" i="2"/>
  <c r="BE346" i="2"/>
  <c r="K344" i="2"/>
  <c r="BE344" i="2" s="1"/>
  <c r="K341" i="2"/>
  <c r="BE341" i="2"/>
  <c r="BK335" i="2"/>
  <c r="BK328" i="2"/>
  <c r="BK325" i="2"/>
  <c r="K319" i="2"/>
  <c r="BE319" i="2" s="1"/>
  <c r="BK317" i="2"/>
  <c r="K309" i="2"/>
  <c r="BE309" i="2"/>
  <c r="K302" i="2"/>
  <c r="BE302" i="2" s="1"/>
  <c r="K299" i="2"/>
  <c r="BE299" i="2"/>
  <c r="BK293" i="2"/>
  <c r="K289" i="2"/>
  <c r="BE289" i="2"/>
  <c r="K285" i="2"/>
  <c r="BE285" i="2" s="1"/>
  <c r="BK279" i="2"/>
  <c r="K275" i="2"/>
  <c r="BE275" i="2"/>
  <c r="K265" i="2"/>
  <c r="BE265" i="2" s="1"/>
  <c r="K262" i="2"/>
  <c r="BE262" i="2"/>
  <c r="BK252" i="2"/>
  <c r="BK247" i="2"/>
  <c r="BK244" i="2"/>
  <c r="K238" i="2"/>
  <c r="BE238" i="2" s="1"/>
  <c r="K230" i="2"/>
  <c r="BE230" i="2"/>
  <c r="K228" i="2"/>
  <c r="BE228" i="2" s="1"/>
  <c r="K225" i="2"/>
  <c r="BE225" i="2"/>
  <c r="K222" i="2"/>
  <c r="BE222" i="2" s="1"/>
  <c r="K216" i="2"/>
  <c r="BE216" i="2"/>
  <c r="BK212" i="2"/>
  <c r="K209" i="2"/>
  <c r="BE209" i="2" s="1"/>
  <c r="BK203" i="2"/>
  <c r="K200" i="2"/>
  <c r="BE200" i="2" s="1"/>
  <c r="K196" i="2"/>
  <c r="BE196" i="2"/>
  <c r="BK191" i="2"/>
  <c r="K188" i="2"/>
  <c r="BE188" i="2" s="1"/>
  <c r="BK181" i="2"/>
  <c r="BK178" i="2"/>
  <c r="K175" i="2"/>
  <c r="BE175" i="2" s="1"/>
  <c r="K170" i="2"/>
  <c r="BE170" i="2"/>
  <c r="K165" i="2"/>
  <c r="BE165" i="2" s="1"/>
  <c r="K158" i="2"/>
  <c r="BE158" i="2"/>
  <c r="BK156" i="2"/>
  <c r="BK153" i="2"/>
  <c r="K150" i="2"/>
  <c r="BE150" i="2"/>
  <c r="K146" i="2"/>
  <c r="BE146" i="2" s="1"/>
  <c r="K144" i="2"/>
  <c r="BE144" i="2"/>
  <c r="BK141" i="2"/>
  <c r="BK139" i="2"/>
  <c r="K134" i="2"/>
  <c r="BE134" i="2"/>
  <c r="Q149" i="2" l="1"/>
  <c r="I97" i="2"/>
  <c r="V174" i="2"/>
  <c r="R174" i="2"/>
  <c r="J98" i="2" s="1"/>
  <c r="V269" i="2"/>
  <c r="R269" i="2"/>
  <c r="J99" i="2"/>
  <c r="V314" i="2"/>
  <c r="R314" i="2"/>
  <c r="J100" i="2"/>
  <c r="V334" i="2"/>
  <c r="R334" i="2"/>
  <c r="J103" i="2"/>
  <c r="T366" i="2"/>
  <c r="X366" i="2"/>
  <c r="BK386" i="2"/>
  <c r="K386" i="2"/>
  <c r="K105" i="2"/>
  <c r="X386" i="2"/>
  <c r="X391" i="2"/>
  <c r="R391" i="2"/>
  <c r="J106" i="2"/>
  <c r="V401" i="2"/>
  <c r="R401" i="2"/>
  <c r="J107" i="2" s="1"/>
  <c r="X428" i="2"/>
  <c r="Q428" i="2"/>
  <c r="I108" i="2" s="1"/>
  <c r="T436" i="2"/>
  <c r="Q436" i="2"/>
  <c r="I109" i="2"/>
  <c r="T483" i="2"/>
  <c r="R503" i="2"/>
  <c r="J113" i="2"/>
  <c r="Q218" i="3"/>
  <c r="I107" i="3" s="1"/>
  <c r="V131" i="3"/>
  <c r="R131" i="3"/>
  <c r="J98" i="3" s="1"/>
  <c r="T150" i="3"/>
  <c r="R150" i="3"/>
  <c r="J99" i="3" s="1"/>
  <c r="V169" i="3"/>
  <c r="Q169" i="3"/>
  <c r="I100" i="3" s="1"/>
  <c r="T174" i="3"/>
  <c r="R174" i="3"/>
  <c r="J101" i="3" s="1"/>
  <c r="V183" i="3"/>
  <c r="R192" i="3"/>
  <c r="J103" i="3" s="1"/>
  <c r="V208" i="3"/>
  <c r="R208" i="3"/>
  <c r="J105" i="3"/>
  <c r="V213" i="3"/>
  <c r="Q213" i="3"/>
  <c r="I106" i="3" s="1"/>
  <c r="V218" i="3"/>
  <c r="X133" i="2"/>
  <c r="R133" i="2"/>
  <c r="T149" i="2"/>
  <c r="X149" i="2"/>
  <c r="R149" i="2"/>
  <c r="J97" i="2" s="1"/>
  <c r="T174" i="2"/>
  <c r="Q174" i="2"/>
  <c r="I98" i="2"/>
  <c r="T269" i="2"/>
  <c r="Q269" i="2"/>
  <c r="I99" i="2"/>
  <c r="T314" i="2"/>
  <c r="Q314" i="2"/>
  <c r="I100" i="2"/>
  <c r="T334" i="2"/>
  <c r="Q334" i="2"/>
  <c r="I103" i="2" s="1"/>
  <c r="V366" i="2"/>
  <c r="Q366" i="2"/>
  <c r="I104" i="2"/>
  <c r="V386" i="2"/>
  <c r="R386" i="2"/>
  <c r="J105" i="2"/>
  <c r="V391" i="2"/>
  <c r="X401" i="2"/>
  <c r="V428" i="2"/>
  <c r="R428" i="2"/>
  <c r="J108" i="2"/>
  <c r="V436" i="2"/>
  <c r="R436" i="2"/>
  <c r="J109" i="2"/>
  <c r="T460" i="2"/>
  <c r="X460" i="2"/>
  <c r="R460" i="2"/>
  <c r="J110" i="2"/>
  <c r="V483" i="2"/>
  <c r="Q483" i="2"/>
  <c r="I111" i="2"/>
  <c r="V503" i="2"/>
  <c r="V502" i="2"/>
  <c r="Q503" i="2"/>
  <c r="Q502" i="2"/>
  <c r="I112" i="2"/>
  <c r="X131" i="3"/>
  <c r="X150" i="3"/>
  <c r="BK169" i="3"/>
  <c r="K169" i="3" s="1"/>
  <c r="K100" i="3" s="1"/>
  <c r="T169" i="3"/>
  <c r="R169" i="3"/>
  <c r="J100" i="3" s="1"/>
  <c r="V174" i="3"/>
  <c r="Q174" i="3"/>
  <c r="I101" i="3" s="1"/>
  <c r="T183" i="3"/>
  <c r="Q183" i="3"/>
  <c r="I102" i="3" s="1"/>
  <c r="V192" i="3"/>
  <c r="Q192" i="3"/>
  <c r="I103" i="3" s="1"/>
  <c r="BK208" i="3"/>
  <c r="X208" i="3"/>
  <c r="T213" i="3"/>
  <c r="X213" i="3"/>
  <c r="R213" i="3"/>
  <c r="J106" i="3"/>
  <c r="X218" i="3"/>
  <c r="T133" i="2"/>
  <c r="T132" i="2" s="1"/>
  <c r="V133" i="2"/>
  <c r="Q133" i="2"/>
  <c r="V149" i="2"/>
  <c r="X174" i="2"/>
  <c r="X269" i="2"/>
  <c r="X314" i="2"/>
  <c r="X334" i="2"/>
  <c r="R366" i="2"/>
  <c r="J104" i="2" s="1"/>
  <c r="T386" i="2"/>
  <c r="Q386" i="2"/>
  <c r="I105" i="2" s="1"/>
  <c r="T391" i="2"/>
  <c r="Q391" i="2"/>
  <c r="I106" i="2"/>
  <c r="T401" i="2"/>
  <c r="Q401" i="2"/>
  <c r="I107" i="2"/>
  <c r="T428" i="2"/>
  <c r="X436" i="2"/>
  <c r="V460" i="2"/>
  <c r="Q460" i="2"/>
  <c r="I110" i="2"/>
  <c r="X483" i="2"/>
  <c r="R483" i="2"/>
  <c r="J111" i="2"/>
  <c r="T503" i="2"/>
  <c r="T502" i="2" s="1"/>
  <c r="X503" i="2"/>
  <c r="X502" i="2"/>
  <c r="T131" i="3"/>
  <c r="Q131" i="3"/>
  <c r="I98" i="3" s="1"/>
  <c r="V150" i="3"/>
  <c r="Q150" i="3"/>
  <c r="I99" i="3" s="1"/>
  <c r="X169" i="3"/>
  <c r="X174" i="3"/>
  <c r="X183" i="3"/>
  <c r="R183" i="3"/>
  <c r="J102" i="3" s="1"/>
  <c r="T192" i="3"/>
  <c r="X192" i="3"/>
  <c r="T208" i="3"/>
  <c r="Q208" i="3"/>
  <c r="I105" i="3" s="1"/>
  <c r="T218" i="3"/>
  <c r="R218" i="3"/>
  <c r="J107" i="3" s="1"/>
  <c r="T265" i="3"/>
  <c r="V265" i="3"/>
  <c r="X265" i="3"/>
  <c r="Q265" i="3"/>
  <c r="I108" i="3"/>
  <c r="R265" i="3"/>
  <c r="J108" i="3" s="1"/>
  <c r="T272" i="3"/>
  <c r="V272" i="3"/>
  <c r="X272" i="3"/>
  <c r="Q272" i="3"/>
  <c r="I109" i="3" s="1"/>
  <c r="R272" i="3"/>
  <c r="J109" i="3"/>
  <c r="R330" i="2"/>
  <c r="J101" i="2" s="1"/>
  <c r="F91" i="3"/>
  <c r="F92" i="3"/>
  <c r="J125" i="3"/>
  <c r="F89" i="2"/>
  <c r="J90" i="2"/>
  <c r="J87" i="2"/>
  <c r="F90" i="2"/>
  <c r="Q330" i="2"/>
  <c r="I101" i="2"/>
  <c r="J126" i="3"/>
  <c r="J89" i="2"/>
  <c r="E85" i="3"/>
  <c r="J89" i="3"/>
  <c r="BE257" i="3"/>
  <c r="BE279" i="3"/>
  <c r="F35" i="2"/>
  <c r="BD95" i="1"/>
  <c r="F37" i="2"/>
  <c r="BF95" i="1" s="1"/>
  <c r="F38" i="3"/>
  <c r="BE96" i="1" s="1"/>
  <c r="K380" i="2"/>
  <c r="BE380" i="2" s="1"/>
  <c r="K392" i="2"/>
  <c r="BE392" i="2"/>
  <c r="BK411" i="2"/>
  <c r="BK429" i="2"/>
  <c r="K450" i="2"/>
  <c r="BE450" i="2"/>
  <c r="K464" i="2"/>
  <c r="BE464" i="2" s="1"/>
  <c r="K508" i="2"/>
  <c r="BE508" i="2"/>
  <c r="BK518" i="2"/>
  <c r="K138" i="3"/>
  <c r="BE138" i="3" s="1"/>
  <c r="K163" i="3"/>
  <c r="BE163" i="3" s="1"/>
  <c r="BK190" i="3"/>
  <c r="K139" i="2"/>
  <c r="BE139" i="2"/>
  <c r="K191" i="2"/>
  <c r="BE191" i="2" s="1"/>
  <c r="BK228" i="2"/>
  <c r="K252" i="2"/>
  <c r="BE252" i="2"/>
  <c r="K279" i="2"/>
  <c r="BE279" i="2"/>
  <c r="K296" i="2"/>
  <c r="BE296" i="2"/>
  <c r="K311" i="2"/>
  <c r="BE311" i="2"/>
  <c r="K321" i="2"/>
  <c r="BE321" i="2"/>
  <c r="BK251" i="3"/>
  <c r="BK273" i="3"/>
  <c r="BK196" i="2"/>
  <c r="K244" i="2"/>
  <c r="BE244" i="2" s="1"/>
  <c r="K293" i="2"/>
  <c r="BE293" i="2"/>
  <c r="BK338" i="2"/>
  <c r="K349" i="2"/>
  <c r="BE349" i="2"/>
  <c r="K370" i="2"/>
  <c r="BE370" i="2"/>
  <c r="K389" i="2"/>
  <c r="BE389" i="2"/>
  <c r="BK413" i="2"/>
  <c r="BK440" i="2"/>
  <c r="BK436" i="2" s="1"/>
  <c r="K436" i="2" s="1"/>
  <c r="K109" i="2" s="1"/>
  <c r="BK478" i="2"/>
  <c r="BK510" i="2"/>
  <c r="BK134" i="3"/>
  <c r="K142" i="3"/>
  <c r="BE142" i="3" s="1"/>
  <c r="K151" i="3"/>
  <c r="BE151" i="3" s="1"/>
  <c r="K157" i="3"/>
  <c r="BE157" i="3" s="1"/>
  <c r="BK167" i="3"/>
  <c r="K177" i="3"/>
  <c r="BE177" i="3" s="1"/>
  <c r="K197" i="3"/>
  <c r="BE197" i="3"/>
  <c r="K205" i="3"/>
  <c r="BE205" i="3" s="1"/>
  <c r="K221" i="3"/>
  <c r="BE221" i="3" s="1"/>
  <c r="BK227" i="3"/>
  <c r="BK237" i="3"/>
  <c r="K245" i="3"/>
  <c r="BE245" i="3" s="1"/>
  <c r="K268" i="3"/>
  <c r="BE268" i="3" s="1"/>
  <c r="F36" i="3"/>
  <c r="BC96" i="1" s="1"/>
  <c r="F36" i="2"/>
  <c r="BE95" i="1"/>
  <c r="BK378" i="2"/>
  <c r="BK382" i="2"/>
  <c r="K394" i="2"/>
  <c r="BE394" i="2"/>
  <c r="K422" i="2"/>
  <c r="BE422" i="2"/>
  <c r="K442" i="2"/>
  <c r="BE442" i="2"/>
  <c r="K456" i="2"/>
  <c r="BE456" i="2"/>
  <c r="BK496" i="2"/>
  <c r="BK516" i="2"/>
  <c r="K181" i="3"/>
  <c r="BE181" i="3"/>
  <c r="K209" i="3"/>
  <c r="BE209" i="3" s="1"/>
  <c r="BK146" i="2"/>
  <c r="K156" i="2"/>
  <c r="BE156" i="2"/>
  <c r="K161" i="2"/>
  <c r="BE161" i="2" s="1"/>
  <c r="BK172" i="2"/>
  <c r="BK188" i="2"/>
  <c r="BK219" i="2"/>
  <c r="BK238" i="2"/>
  <c r="BK265" i="2"/>
  <c r="BK285" i="2"/>
  <c r="BK302" i="2"/>
  <c r="K317" i="2"/>
  <c r="BE317" i="2"/>
  <c r="K325" i="2"/>
  <c r="BE325" i="2"/>
  <c r="BK263" i="3"/>
  <c r="BK283" i="3"/>
  <c r="K141" i="2"/>
  <c r="BE141" i="2"/>
  <c r="BK175" i="2"/>
  <c r="K212" i="2"/>
  <c r="BE212" i="2"/>
  <c r="BK262" i="2"/>
  <c r="BK306" i="2"/>
  <c r="BK341" i="2"/>
  <c r="K354" i="2"/>
  <c r="BE354" i="2"/>
  <c r="BK373" i="2"/>
  <c r="BK396" i="2"/>
  <c r="BK391" i="2"/>
  <c r="K391" i="2"/>
  <c r="K106" i="2" s="1"/>
  <c r="BK418" i="2"/>
  <c r="K431" i="2"/>
  <c r="BE431" i="2"/>
  <c r="BK461" i="2"/>
  <c r="BK481" i="2"/>
  <c r="K136" i="3"/>
  <c r="BE136" i="3"/>
  <c r="K144" i="3"/>
  <c r="BE144" i="3" s="1"/>
  <c r="BK153" i="3"/>
  <c r="K159" i="3"/>
  <c r="BE159" i="3" s="1"/>
  <c r="K170" i="3"/>
  <c r="BE170" i="3" s="1"/>
  <c r="BK179" i="3"/>
  <c r="K195" i="3"/>
  <c r="BE195" i="3" s="1"/>
  <c r="K203" i="3"/>
  <c r="BE203" i="3" s="1"/>
  <c r="BK219" i="3"/>
  <c r="BK229" i="3"/>
  <c r="BK235" i="3"/>
  <c r="K247" i="3"/>
  <c r="BE247" i="3" s="1"/>
  <c r="K266" i="3"/>
  <c r="BE266" i="3"/>
  <c r="K335" i="2"/>
  <c r="BE335" i="2" s="1"/>
  <c r="K34" i="2"/>
  <c r="AY95" i="1"/>
  <c r="F39" i="3"/>
  <c r="BF96" i="1" s="1"/>
  <c r="K36" i="3"/>
  <c r="AY96" i="1" s="1"/>
  <c r="K402" i="2"/>
  <c r="BE402" i="2" s="1"/>
  <c r="BK437" i="2"/>
  <c r="K452" i="2"/>
  <c r="BE452" i="2"/>
  <c r="K471" i="2"/>
  <c r="BE471" i="2"/>
  <c r="K512" i="2"/>
  <c r="BE512" i="2"/>
  <c r="K520" i="2"/>
  <c r="BE520" i="2"/>
  <c r="BK186" i="3"/>
  <c r="BK150" i="2"/>
  <c r="BK165" i="2"/>
  <c r="BK170" i="2"/>
  <c r="K181" i="2"/>
  <c r="BE181" i="2"/>
  <c r="BK216" i="2"/>
  <c r="BK230" i="2"/>
  <c r="BK259" i="2"/>
  <c r="BK281" i="2"/>
  <c r="BK299" i="2"/>
  <c r="BK315" i="2"/>
  <c r="K323" i="2"/>
  <c r="BE323" i="2"/>
  <c r="K253" i="3"/>
  <c r="BE253" i="3" s="1"/>
  <c r="K275" i="3"/>
  <c r="BE275" i="3" s="1"/>
  <c r="BK134" i="2"/>
  <c r="BK144" i="2"/>
  <c r="K203" i="2"/>
  <c r="BE203" i="2"/>
  <c r="BK222" i="2"/>
  <c r="BK270" i="2"/>
  <c r="K328" i="2"/>
  <c r="BE328" i="2"/>
  <c r="BK344" i="2"/>
  <c r="BK358" i="2"/>
  <c r="K375" i="2"/>
  <c r="BE375" i="2"/>
  <c r="K407" i="2"/>
  <c r="BE407" i="2"/>
  <c r="K420" i="2"/>
  <c r="BE420" i="2"/>
  <c r="BK434" i="2"/>
  <c r="BK467" i="2"/>
  <c r="BK490" i="2"/>
  <c r="K161" i="3"/>
  <c r="BE161" i="3" s="1"/>
  <c r="K172" i="3"/>
  <c r="BE172" i="3"/>
  <c r="BK188" i="3"/>
  <c r="BK199" i="3"/>
  <c r="BK192" i="3" s="1"/>
  <c r="K192" i="3" s="1"/>
  <c r="K103" i="3" s="1"/>
  <c r="K211" i="3"/>
  <c r="BE211" i="3"/>
  <c r="K223" i="3"/>
  <c r="BE223" i="3" s="1"/>
  <c r="BK233" i="3"/>
  <c r="BK241" i="3"/>
  <c r="K255" i="3"/>
  <c r="BE255" i="3" s="1"/>
  <c r="BK281" i="3"/>
  <c r="K364" i="2"/>
  <c r="BE364" i="2"/>
  <c r="F37" i="3"/>
  <c r="BD96" i="1" s="1"/>
  <c r="F34" i="2"/>
  <c r="BC95" i="1"/>
  <c r="K367" i="2"/>
  <c r="BE367" i="2" s="1"/>
  <c r="K384" i="2"/>
  <c r="BE384" i="2"/>
  <c r="K399" i="2"/>
  <c r="BE399" i="2" s="1"/>
  <c r="BK424" i="2"/>
  <c r="K445" i="2"/>
  <c r="BE445" i="2"/>
  <c r="K458" i="2"/>
  <c r="BE458" i="2"/>
  <c r="BK484" i="2"/>
  <c r="K514" i="2"/>
  <c r="BE514" i="2" s="1"/>
  <c r="K522" i="2"/>
  <c r="BE522" i="2"/>
  <c r="K148" i="3"/>
  <c r="BE148" i="3" s="1"/>
  <c r="BK184" i="3"/>
  <c r="BK216" i="3"/>
  <c r="K153" i="2"/>
  <c r="BE153" i="2" s="1"/>
  <c r="BK158" i="2"/>
  <c r="K168" i="2"/>
  <c r="BE168" i="2"/>
  <c r="K178" i="2"/>
  <c r="BE178" i="2"/>
  <c r="BK200" i="2"/>
  <c r="BK225" i="2"/>
  <c r="K247" i="2"/>
  <c r="BE247" i="2"/>
  <c r="BK267" i="2"/>
  <c r="BK289" i="2"/>
  <c r="BK309" i="2"/>
  <c r="BK319" i="2"/>
  <c r="BK243" i="3"/>
  <c r="K259" i="3"/>
  <c r="BE259" i="3" s="1"/>
  <c r="BK209" i="2"/>
  <c r="K241" i="2"/>
  <c r="BE241" i="2"/>
  <c r="BK275" i="2"/>
  <c r="K331" i="2"/>
  <c r="BE331" i="2"/>
  <c r="BK346" i="2"/>
  <c r="K361" i="2"/>
  <c r="BE361" i="2"/>
  <c r="K387" i="2"/>
  <c r="BE387" i="2"/>
  <c r="BK409" i="2"/>
  <c r="K426" i="2"/>
  <c r="BE426" i="2"/>
  <c r="BK454" i="2"/>
  <c r="K474" i="2"/>
  <c r="BE474" i="2" s="1"/>
  <c r="BK504" i="2"/>
  <c r="K132" i="3"/>
  <c r="BE132" i="3" s="1"/>
  <c r="BK140" i="3"/>
  <c r="BK146" i="3"/>
  <c r="K155" i="3"/>
  <c r="BE155" i="3" s="1"/>
  <c r="BK165" i="3"/>
  <c r="BK175" i="3"/>
  <c r="K193" i="3"/>
  <c r="BE193" i="3" s="1"/>
  <c r="K201" i="3"/>
  <c r="BE201" i="3"/>
  <c r="BK214" i="3"/>
  <c r="BK225" i="3"/>
  <c r="K231" i="3"/>
  <c r="BE231" i="3"/>
  <c r="K239" i="3"/>
  <c r="BE239" i="3" s="1"/>
  <c r="K249" i="3"/>
  <c r="BE249" i="3" s="1"/>
  <c r="BK270" i="3"/>
  <c r="BK265" i="3" s="1"/>
  <c r="K265" i="3" s="1"/>
  <c r="K108" i="3" s="1"/>
  <c r="BK314" i="2" l="1"/>
  <c r="K314" i="2"/>
  <c r="K100" i="2"/>
  <c r="V132" i="2"/>
  <c r="X132" i="2"/>
  <c r="T207" i="3"/>
  <c r="T130" i="3"/>
  <c r="T129" i="3"/>
  <c r="AW96" i="1" s="1"/>
  <c r="X207" i="3"/>
  <c r="T333" i="2"/>
  <c r="T131" i="2"/>
  <c r="AW95" i="1" s="1"/>
  <c r="R132" i="2"/>
  <c r="J95" i="2"/>
  <c r="V130" i="3"/>
  <c r="V333" i="2"/>
  <c r="X333" i="2"/>
  <c r="Q132" i="2"/>
  <c r="X130" i="3"/>
  <c r="V207" i="3"/>
  <c r="R333" i="2"/>
  <c r="J102" i="2"/>
  <c r="I96" i="2"/>
  <c r="Q130" i="3"/>
  <c r="R130" i="3"/>
  <c r="J97" i="3" s="1"/>
  <c r="Q207" i="3"/>
  <c r="I104" i="3" s="1"/>
  <c r="R207" i="3"/>
  <c r="J104" i="3" s="1"/>
  <c r="I113" i="2"/>
  <c r="Q333" i="2"/>
  <c r="I102" i="2"/>
  <c r="R502" i="2"/>
  <c r="J112" i="2" s="1"/>
  <c r="K208" i="3"/>
  <c r="K105" i="3" s="1"/>
  <c r="J96" i="2"/>
  <c r="BK503" i="2"/>
  <c r="BK502" i="2"/>
  <c r="K502" i="2"/>
  <c r="K112" i="2"/>
  <c r="BK133" i="2"/>
  <c r="BK401" i="2"/>
  <c r="K401" i="2"/>
  <c r="K107" i="2"/>
  <c r="BK428" i="2"/>
  <c r="K428" i="2"/>
  <c r="K108" i="2"/>
  <c r="BK131" i="3"/>
  <c r="K131" i="3" s="1"/>
  <c r="K98" i="3" s="1"/>
  <c r="BK150" i="3"/>
  <c r="K150" i="3"/>
  <c r="K99" i="3" s="1"/>
  <c r="BK213" i="3"/>
  <c r="K213" i="3" s="1"/>
  <c r="K106" i="3" s="1"/>
  <c r="BK149" i="2"/>
  <c r="K149" i="2"/>
  <c r="K97" i="2"/>
  <c r="BK174" i="2"/>
  <c r="K174" i="2" s="1"/>
  <c r="K98" i="2" s="1"/>
  <c r="BK269" i="2"/>
  <c r="K269" i="2"/>
  <c r="K99" i="2" s="1"/>
  <c r="BK334" i="2"/>
  <c r="K334" i="2"/>
  <c r="K103" i="2"/>
  <c r="BK366" i="2"/>
  <c r="K366" i="2"/>
  <c r="K104" i="2"/>
  <c r="BK460" i="2"/>
  <c r="K460" i="2" s="1"/>
  <c r="K110" i="2" s="1"/>
  <c r="BK483" i="2"/>
  <c r="K483" i="2"/>
  <c r="K111" i="2" s="1"/>
  <c r="BK174" i="3"/>
  <c r="K174" i="3"/>
  <c r="K101" i="3" s="1"/>
  <c r="BK183" i="3"/>
  <c r="K183" i="3" s="1"/>
  <c r="K102" i="3" s="1"/>
  <c r="BK218" i="3"/>
  <c r="K218" i="3" s="1"/>
  <c r="K107" i="3" s="1"/>
  <c r="BK272" i="3"/>
  <c r="K272" i="3"/>
  <c r="K109" i="3" s="1"/>
  <c r="BF94" i="1"/>
  <c r="W33" i="1" s="1"/>
  <c r="BC94" i="1"/>
  <c r="AY94" i="1" s="1"/>
  <c r="AK30" i="1" s="1"/>
  <c r="BE94" i="1"/>
  <c r="BA94" i="1" s="1"/>
  <c r="K33" i="2"/>
  <c r="AX95" i="1" s="1"/>
  <c r="AV95" i="1" s="1"/>
  <c r="F33" i="2"/>
  <c r="BB95" i="1" s="1"/>
  <c r="K35" i="3"/>
  <c r="AX96" i="1" s="1"/>
  <c r="AV96" i="1" s="1"/>
  <c r="BD94" i="1"/>
  <c r="W31" i="1" s="1"/>
  <c r="F35" i="3"/>
  <c r="BB96" i="1" s="1"/>
  <c r="X129" i="3" l="1"/>
  <c r="V129" i="3"/>
  <c r="Q131" i="2"/>
  <c r="I94" i="2"/>
  <c r="K28" i="2"/>
  <c r="AS95" i="1" s="1"/>
  <c r="X131" i="2"/>
  <c r="V131" i="2"/>
  <c r="BK132" i="2"/>
  <c r="K132" i="2" s="1"/>
  <c r="K95" i="2" s="1"/>
  <c r="Q129" i="3"/>
  <c r="I96" i="3" s="1"/>
  <c r="K30" i="3" s="1"/>
  <c r="AS96" i="1" s="1"/>
  <c r="BK207" i="3"/>
  <c r="K503" i="2"/>
  <c r="K113" i="2"/>
  <c r="I97" i="3"/>
  <c r="I95" i="2"/>
  <c r="R129" i="3"/>
  <c r="J96" i="3" s="1"/>
  <c r="K31" i="3" s="1"/>
  <c r="AT96" i="1" s="1"/>
  <c r="R131" i="2"/>
  <c r="J94" i="2"/>
  <c r="K29" i="2"/>
  <c r="AT95" i="1" s="1"/>
  <c r="K133" i="2"/>
  <c r="K96" i="2"/>
  <c r="BK333" i="2"/>
  <c r="K333" i="2" s="1"/>
  <c r="K102" i="2" s="1"/>
  <c r="BK130" i="3"/>
  <c r="AW94" i="1"/>
  <c r="W32" i="1"/>
  <c r="BB94" i="1"/>
  <c r="W29" i="1" s="1"/>
  <c r="AZ94" i="1"/>
  <c r="W30" i="1"/>
  <c r="BK129" i="3" l="1"/>
  <c r="K129" i="3" s="1"/>
  <c r="K96" i="3" s="1"/>
  <c r="K207" i="3"/>
  <c r="K104" i="3" s="1"/>
  <c r="K130" i="3"/>
  <c r="K97" i="3"/>
  <c r="BK131" i="2"/>
  <c r="K131" i="2"/>
  <c r="K94" i="2" s="1"/>
  <c r="AX94" i="1"/>
  <c r="AK29" i="1" s="1"/>
  <c r="AS94" i="1"/>
  <c r="K32" i="3"/>
  <c r="AG96" i="1" s="1"/>
  <c r="AN96" i="1" s="1"/>
  <c r="AT94" i="1"/>
  <c r="K41" i="3" l="1"/>
  <c r="K30" i="2"/>
  <c r="AG95" i="1" s="1"/>
  <c r="AN95" i="1" s="1"/>
  <c r="AV94" i="1"/>
  <c r="K39" i="2" l="1"/>
  <c r="AG94" i="1"/>
  <c r="AK26" i="1" s="1"/>
  <c r="AK35" i="1" s="1"/>
  <c r="AN94" i="1" l="1"/>
</calcChain>
</file>

<file path=xl/sharedStrings.xml><?xml version="1.0" encoding="utf-8"?>
<sst xmlns="http://schemas.openxmlformats.org/spreadsheetml/2006/main" count="5707" uniqueCount="1048">
  <si>
    <t>Export Komplet</t>
  </si>
  <si>
    <t/>
  </si>
  <si>
    <t>2.0</t>
  </si>
  <si>
    <t>False</t>
  </si>
  <si>
    <t>True</t>
  </si>
  <si>
    <t>{cb347e0f-d8db-4e08-a3e7-1ea9caa21382}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</si>
  <si>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</si>
  <si>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</si>
  <si>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</si>
  <si>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</si>
  <si>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</si>
  <si>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</si>
  <si>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</si>
  <si>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</si>
  <si>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</si>
  <si>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66/2020</t>
  </si>
  <si>
    <t>Stavba:</t>
  </si>
  <si>
    <t>Nástavba části objektu čp. 6</t>
  </si>
  <si>
    <t>KSO:</t>
  </si>
  <si>
    <t>CC-CZ:</t>
  </si>
  <si>
    <t>Místo:</t>
  </si>
  <si>
    <t>Zdislavice</t>
  </si>
  <si>
    <t>Datum: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</si>
  <si>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</si>
  <si>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</si>
  <si>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</si>
  <si>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</si>
  <si>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</si>
  <si>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</si>
  <si>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</si>
  <si>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</si>
  <si>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</si>
  <si>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</si>
  <si>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</si>
  <si>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</si>
  <si>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</si>
  <si>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</si>
  <si>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</si>
  <si>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</si>
  <si>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</si>
  <si>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</si>
  <si>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</si>
  <si>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</si>
  <si>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</si>
  <si>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</si>
  <si>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</si>
  <si>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</si>
  <si>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</si>
  <si>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</si>
  <si>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</si>
  <si>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</si>
  <si>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</si>
  <si>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</si>
  <si>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</si>
  <si>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</si>
  <si>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</si>
  <si>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</si>
  <si>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</si>
  <si>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Materiál [CZK]</t>
  </si>
  <si>
    <t>z toho Montáž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</si>
  <si>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</si>
  <si>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</si>
  <si>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</si>
  <si>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</si>
  <si>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</si>
  <si>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</si>
  <si>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</si>
  <si>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</si>
  <si>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</si>
  <si>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</si>
  <si>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</si>
  <si>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</si>
  <si>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</si>
  <si>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</si>
  <si>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</si>
  <si>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</si>
  <si>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</si>
  <si>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</si>
  <si>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</si>
  <si>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</si>
  <si>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</si>
  <si>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Objekt SO 04 a SO 05</t>
  </si>
  <si>
    <t>Stavební rozpočet - úprava otopné soustavy + elektroinstalace</t>
  </si>
  <si>
    <t>{9b1f9b30-53b2-4c93-bf5a-101f4cb97ad8}</t>
  </si>
  <si>
    <t>2</t>
  </si>
  <si>
    <t>Výmalba</t>
  </si>
  <si>
    <t>Plocha výmalby</t>
  </si>
  <si>
    <t>84,347</t>
  </si>
  <si>
    <t>Omítky</t>
  </si>
  <si>
    <t>Plocha omítek</t>
  </si>
  <si>
    <t>86,997</t>
  </si>
  <si>
    <t>KRYCÍ LIST SOUPISU PRACÍ</t>
  </si>
  <si>
    <t>Střecha</t>
  </si>
  <si>
    <t>Plocha střechy</t>
  </si>
  <si>
    <t>39,155</t>
  </si>
  <si>
    <t>EPS</t>
  </si>
  <si>
    <t>Plocha EPS fasády</t>
  </si>
  <si>
    <t>31,644</t>
  </si>
  <si>
    <t>OKNA1</t>
  </si>
  <si>
    <t>Plocha oken</t>
  </si>
  <si>
    <t>5,25</t>
  </si>
  <si>
    <t>3</t>
  </si>
  <si>
    <t>APU</t>
  </si>
  <si>
    <t>Délka apu lišt</t>
  </si>
  <si>
    <t>6,5</t>
  </si>
  <si>
    <t>NP1</t>
  </si>
  <si>
    <t>Plocha 1. NP</t>
  </si>
  <si>
    <t>NP2</t>
  </si>
  <si>
    <t>Plocha 2.NP</t>
  </si>
  <si>
    <t>38,93</t>
  </si>
  <si>
    <t>Vinyl</t>
  </si>
  <si>
    <t>Plocha vinyl</t>
  </si>
  <si>
    <t>Materiál</t>
  </si>
  <si>
    <t>Montáž</t>
  </si>
  <si>
    <t>REKAPITULACE ČLENĚNÍ SOUPISU PRACÍ</t>
  </si>
  <si>
    <t>Kód dílu - Popis</t>
  </si>
  <si>
    <t>Materiál [CZK]</t>
  </si>
  <si>
    <t>Montáž [CZK]</t>
  </si>
  <si>
    <t>Cena celkem [CZK]</t>
  </si>
  <si>
    <t>Náklady ze soupisu prací</t>
  </si>
  <si>
    <t>-1</t>
  </si>
  <si>
    <t>HSV - Práce a dodávky HSV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</si>
  <si>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</si>
  <si>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</si>
  <si>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</si>
  <si>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</si>
  <si>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</si>
  <si>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</si>
  <si>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</si>
  <si>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712 - Povlakové krytiny</t>
  </si>
  <si>
    <t xml:space="preserve">    713 - Izolace tepelné</t>
  </si>
  <si>
    <t xml:space="preserve">    721 - Zdravotechnika - vnitřní kanalizace</t>
  </si>
  <si>
    <t xml:space="preserve">    762 - Konstrukce tesařské</t>
  </si>
  <si>
    <t xml:space="preserve">    764 - Konstrukce klempířské</t>
  </si>
  <si>
    <t xml:space="preserve">    765 - Krytina skládaná</t>
  </si>
  <si>
    <t xml:space="preserve">    766 - Konstrukce truhlářské</t>
  </si>
  <si>
    <t xml:space="preserve">    776 - Podlahy povlakové</t>
  </si>
  <si>
    <t xml:space="preserve">    784 - Dokončovací práce - malby a tapety</t>
  </si>
  <si>
    <t>N00 - Vedlejší a ostatní náklady</t>
  </si>
  <si>
    <t xml:space="preserve">    N01 - Vedlejší a ostatní náklady</t>
  </si>
  <si>
    <t>SOUPIS PRACÍ</t>
  </si>
  <si>
    <t>PČ</t>
  </si>
  <si>
    <t>MJ</t>
  </si>
  <si>
    <t>Množství</t>
  </si>
  <si>
    <t>J. materiál [CZK]</t>
  </si>
  <si>
    <t>J. montáž [CZK]</t>
  </si>
  <si>
    <t>Cenová soustava</t>
  </si>
  <si>
    <t>J.cena [CZK]</t>
  </si>
  <si>
    <t>Materiál celkem [CZK]</t>
  </si>
  <si>
    <t>Montáž celkem [CZK]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</si>
  <si>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</si>
  <si>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</si>
  <si>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</si>
  <si>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</si>
  <si>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</si>
  <si>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</si>
  <si>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</si>
  <si>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</si>
  <si>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</si>
  <si>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</si>
  <si>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Svislé a kompletní konstrukce</t>
  </si>
  <si>
    <t>K</t>
  </si>
  <si>
    <t>311235161.HLZ</t>
  </si>
  <si>
    <t>Zdivo jednovrstvé z cihelných bloků tl. 30 broušených P12,5 na tenkovrstvou maltu tl 300 mm</t>
  </si>
  <si>
    <t>m2</t>
  </si>
  <si>
    <t>4</t>
  </si>
  <si>
    <t>-940791547</t>
  </si>
  <si>
    <t>PP</t>
  </si>
  <si>
    <t>VV</t>
  </si>
  <si>
    <t>0,9*1,14*2</t>
  </si>
  <si>
    <t>(3,085+4,07)*(0,065+2,85)</t>
  </si>
  <si>
    <t>Součet</t>
  </si>
  <si>
    <t>317168061.HLZ</t>
  </si>
  <si>
    <t>kus</t>
  </si>
  <si>
    <t>-2091937204</t>
  </si>
  <si>
    <t>317941121</t>
  </si>
  <si>
    <t>Osazování ocelových válcovaných nosníků na zdivu I, IE, U, UE nebo L do č 12</t>
  </si>
  <si>
    <t>t</t>
  </si>
  <si>
    <t>CS ÚRS 2020 01</t>
  </si>
  <si>
    <t>1217012141</t>
  </si>
  <si>
    <t>Osazování ocelových válcovaných nosníků na zdivu  I nebo IE nebo U nebo UE nebo L do č. 12 nebo výšky do 120 mm</t>
  </si>
  <si>
    <t>5*8,34*1,5/1000</t>
  </si>
  <si>
    <t>M</t>
  </si>
  <si>
    <t>13010712</t>
  </si>
  <si>
    <t>ocel profilová IPN 100 jakost 11 375</t>
  </si>
  <si>
    <t>8</t>
  </si>
  <si>
    <t>293946317</t>
  </si>
  <si>
    <t>5</t>
  </si>
  <si>
    <t>342244211.HLZ</t>
  </si>
  <si>
    <t>Příčka z cihel broušených cihelných bloků příčkových 11,5 P10 na tenkovrstvou maltu tloušťky 115 mm</t>
  </si>
  <si>
    <t>-696732948</t>
  </si>
  <si>
    <t>0,25*(3,085+10,945+0,3)</t>
  </si>
  <si>
    <t>Vodorovné konstrukce</t>
  </si>
  <si>
    <t>6</t>
  </si>
  <si>
    <t>411168283</t>
  </si>
  <si>
    <t>Strop keramický tl 21 cm z vložek MIAKO a keramobetonových nosníků dl do 4 m OVN 50 cm</t>
  </si>
  <si>
    <t>-444591915</t>
  </si>
  <si>
    <t>411354313</t>
  </si>
  <si>
    <t>Zřízení podpěrné konstrukce stropů výšky do 4 m tl do 25 cm</t>
  </si>
  <si>
    <t>-4514521</t>
  </si>
  <si>
    <t>Podpěrná konstrukce stropů - desek, kleneb a skořepin výška podepření do 4 m tloušťka stropu přes 15 do 25 cm zřízení</t>
  </si>
  <si>
    <t>124</t>
  </si>
  <si>
    <t>411354314</t>
  </si>
  <si>
    <t>Odstranění podpěrné konstrukce stropů výšky do 4 m tl do 25 cm</t>
  </si>
  <si>
    <t>1436680588</t>
  </si>
  <si>
    <t>Podpěrná konstrukce stropů - desek, kleneb a skořepin výška podepření do 4 m tloušťka stropu přes 15 do 25 cm odstranění</t>
  </si>
  <si>
    <t>7</t>
  </si>
  <si>
    <t>417321414</t>
  </si>
  <si>
    <t>m3</t>
  </si>
  <si>
    <t>-74429533</t>
  </si>
  <si>
    <t>0,25*0,115*(3,085+10,945+0,3)</t>
  </si>
  <si>
    <t>417351115</t>
  </si>
  <si>
    <t>Zřízení bednění ztužujících věnců</t>
  </si>
  <si>
    <t>-874634044</t>
  </si>
  <si>
    <t>Bednění bočnic ztužujících pásů a věnců včetně vzpěr  zřízení</t>
  </si>
  <si>
    <t>strop 1. np</t>
  </si>
  <si>
    <t>0,1*(3,085+4,07)</t>
  </si>
  <si>
    <t>9</t>
  </si>
  <si>
    <t>-1115157953</t>
  </si>
  <si>
    <t>0,25*2*(3,085+10,945+0,3)</t>
  </si>
  <si>
    <t>10</t>
  </si>
  <si>
    <t>417351116</t>
  </si>
  <si>
    <t>Odstranění bednění ztužujících věnců</t>
  </si>
  <si>
    <t>-1724181611</t>
  </si>
  <si>
    <t>Bednění bočnic ztužujících pásů a věnců včetně vzpěr  odstranění</t>
  </si>
  <si>
    <t>11</t>
  </si>
  <si>
    <t>-506987954</t>
  </si>
  <si>
    <t>12</t>
  </si>
  <si>
    <t>417361821</t>
  </si>
  <si>
    <t>Výztuž ztužujících pásů a věnců betonářskou ocelí 10 505</t>
  </si>
  <si>
    <t>812859920</t>
  </si>
  <si>
    <t>Výztuž ztužujících pásů a věnců  z betonářské oceli 10 505 (R) nebo BSt 500</t>
  </si>
  <si>
    <t>Úpravy povrchů, podlahy a osazování výplní</t>
  </si>
  <si>
    <t>13</t>
  </si>
  <si>
    <t>611322141</t>
  </si>
  <si>
    <t>Vápenocementová lehčená omítka štuková dvouvrstvá vnitřních stropů rovných nanášená ručně</t>
  </si>
  <si>
    <t>164506173</t>
  </si>
  <si>
    <t>Omítka vápenocementová lehčená vnitřních ploch  nanášená ručně dvouvrstvá, tloušťky jádrové omítky do 10 mm a tloušťky štuku do 3 mm štuková vodorovných konstrukcí stropů rovných</t>
  </si>
  <si>
    <t>14</t>
  </si>
  <si>
    <t>612131301</t>
  </si>
  <si>
    <t>Cementový postřik vnitřních stěn nanášený celoplošně strojně</t>
  </si>
  <si>
    <t>-1251383905</t>
  </si>
  <si>
    <t>Podkladní a spojovací vrstva vnitřních omítaných ploch  cementový postřik nanášený strojně celoplošně stěn</t>
  </si>
  <si>
    <t>(10,985+10,945)*3,3</t>
  </si>
  <si>
    <t>612322141</t>
  </si>
  <si>
    <t>Vápenocementová lehčená omítka štuková dvouvrstvá vnitřních stěn nanášená ručně</t>
  </si>
  <si>
    <t>-246297163</t>
  </si>
  <si>
    <t>Omítka vápenocementová lehčená vnitřních ploch  nanášená ručně dvouvrstvá, tloušťky jádrové omítky do 10 mm a tloušťky štuku do 3 mm štuková svislých konstrukcí stěn</t>
  </si>
  <si>
    <t>"2.12" 2,85*(3,085+4,07)+0,9*1,14*2</t>
  </si>
  <si>
    <t>2,85*(10,985+10,945)</t>
  </si>
  <si>
    <t>původní stěny sousdní budov</t>
  </si>
  <si>
    <t>"208" 0,9*1,14*2</t>
  </si>
  <si>
    <t>16</t>
  </si>
  <si>
    <t>619991011</t>
  </si>
  <si>
    <t>Obalení konstrukcí a prvků fólií přilepenou lepící páskou</t>
  </si>
  <si>
    <t>-688088732</t>
  </si>
  <si>
    <t>Zakrytí vnitřních ploch před znečištěním  včetně pozdějšího odkrytí konstrukcí a prvků obalením fólií a přelepením páskou</t>
  </si>
  <si>
    <t>17</t>
  </si>
  <si>
    <t>622142001</t>
  </si>
  <si>
    <t>Potažení vnějších stěn sklovláknitým pletivem vtlačeným do tenkovrstvé hmoty</t>
  </si>
  <si>
    <t>2005170916</t>
  </si>
  <si>
    <t>Potažení vnějších ploch pletivem  v ploše nebo pruzích, na plném podkladu sklovláknitým vtlačením do tmelu stěn</t>
  </si>
  <si>
    <t>3,045*7,275</t>
  </si>
  <si>
    <t>18</t>
  </si>
  <si>
    <t>622143002</t>
  </si>
  <si>
    <t>Montáž omítkových plastových nebo pozinkovaných dilatačních profilů</t>
  </si>
  <si>
    <t>m</t>
  </si>
  <si>
    <t>-1568987384</t>
  </si>
  <si>
    <t>Montáž omítkových profilů  plastových, pozinkovaných nebo dřevěných upevněných vtlačením do podkladní vrstvy nebo přibitím dilatačních s tkaninou</t>
  </si>
  <si>
    <t>APU*2</t>
  </si>
  <si>
    <t>vnitřní a vnější</t>
  </si>
  <si>
    <t>19</t>
  </si>
  <si>
    <t>28342200</t>
  </si>
  <si>
    <t>profil začišťovací PVC 6mm pro tenkovrstvé omítky</t>
  </si>
  <si>
    <t>-1354161101</t>
  </si>
  <si>
    <t>13*1,1 'Přepočtené koeficientem množství</t>
  </si>
  <si>
    <t>20</t>
  </si>
  <si>
    <t>622143003</t>
  </si>
  <si>
    <t>Montáž omítkových plastových nebo pozinkovaných rohových profilů s tkaninou</t>
  </si>
  <si>
    <t>-2091603209</t>
  </si>
  <si>
    <t>Montáž omítkových profilů  plastových, pozinkovaných nebo dřevěných upevněných vtlačením do podkladní vrstvy nebo přibitím rohových s tkaninou</t>
  </si>
  <si>
    <t>rohy budovy</t>
  </si>
  <si>
    <t>63127416</t>
  </si>
  <si>
    <t>profil rohový PVC 23x23mm s výztužnou tkaninou š 100mm pro ETICS</t>
  </si>
  <si>
    <t>-1850625219</t>
  </si>
  <si>
    <t>6,5*1,05 'Přepočtené koeficientem množství</t>
  </si>
  <si>
    <t>22</t>
  </si>
  <si>
    <t>622211011</t>
  </si>
  <si>
    <t>Montáž kontaktního zateplení vnějších stěn lepením a mechanickým kotvením polystyrénových desek tl do 80 mm</t>
  </si>
  <si>
    <t>-117387593</t>
  </si>
  <si>
    <t>Montáž kontaktního zateplení lepením a mechanickým kotvením z polystyrenových desek nebo z kombinovaných desek na vnější stěny, tloušťky desek přes 40 do 80 mm</t>
  </si>
  <si>
    <t>0,5*(4,07+3,085+10,985+10,945)</t>
  </si>
  <si>
    <t>zateplení atiky</t>
  </si>
  <si>
    <t>23</t>
  </si>
  <si>
    <t>28376421</t>
  </si>
  <si>
    <t>deska z polystyrénu XPS, hrana polodrážková a hladký povrch 300kPa tl 80mm</t>
  </si>
  <si>
    <t>698628602</t>
  </si>
  <si>
    <t>14,543*1,02 'Přepočtené koeficientem množství</t>
  </si>
  <si>
    <t>24</t>
  </si>
  <si>
    <t>622211031</t>
  </si>
  <si>
    <t>Montáž kontaktního zateplení vnějších stěn lepením a mechanickým kotvením polystyrénových desek tl do 160 mm</t>
  </si>
  <si>
    <t>-814087627</t>
  </si>
  <si>
    <t>Montáž kontaktního zateplení lepením a mechanickým kotvením z polystyrenových desek nebo z kombinovaných desek na vnější stěny, tloušťky desek přes 120 do 160 mm</t>
  </si>
  <si>
    <t>4,07*(7,275+0,5)</t>
  </si>
  <si>
    <t>25</t>
  </si>
  <si>
    <t>28375935</t>
  </si>
  <si>
    <t>deska EPS 70 fasádní λ=0,039 tl 150mm</t>
  </si>
  <si>
    <t>-835014213</t>
  </si>
  <si>
    <t>31,644*1,02 'Přepočtené koeficientem množství</t>
  </si>
  <si>
    <t>26</t>
  </si>
  <si>
    <t>622212001</t>
  </si>
  <si>
    <t>Montáž kontaktního zateplení vnějšího ostění, nadpraží nebo parapetu hl. špalety do 200 mm lepením desek z polystyrenu tl do 40 mm</t>
  </si>
  <si>
    <t>475048016</t>
  </si>
  <si>
    <t>Montáž kontaktního zateplení vnějšího ostění, nadpraží nebo parapetu lepením z polystyrenových desek nebo z kombinovaných desek hloubky špalet do 200 mm, tloušťky desek do 40 mm</t>
  </si>
  <si>
    <t>apu</t>
  </si>
  <si>
    <t>27</t>
  </si>
  <si>
    <t>28375932</t>
  </si>
  <si>
    <t>deska EPS 70 fasádní λ=0,039 tl 40mm</t>
  </si>
  <si>
    <t>-69258296</t>
  </si>
  <si>
    <t>28</t>
  </si>
  <si>
    <t>622221031</t>
  </si>
  <si>
    <t>Montáž kontaktního zateplení vnějších stěn lepením a mechanickým kotvením desek z minerální vlny s podélnou orientací vláken tl do 160 mm</t>
  </si>
  <si>
    <t>191306387</t>
  </si>
  <si>
    <t>Montáž kontaktního zateplení lepením a mechanickým kotvením z desek z minerální vlny s podélnou orientací vláken na vnější stěny, tloušťky desek přes 120 do 160 mm</t>
  </si>
  <si>
    <t>půda, tělocvična</t>
  </si>
  <si>
    <t>12*1,81</t>
  </si>
  <si>
    <t>budova sousendí</t>
  </si>
  <si>
    <t>1*12</t>
  </si>
  <si>
    <t>29</t>
  </si>
  <si>
    <t>63151521</t>
  </si>
  <si>
    <t>deska tepelně izolační minerální kontaktních fasád podélné vlákno λ=0,036 tl 150mm</t>
  </si>
  <si>
    <t>-464368261</t>
  </si>
  <si>
    <t>55,872*1,02 'Přepočtené koeficientem množství</t>
  </si>
  <si>
    <t>30</t>
  </si>
  <si>
    <t>622271011</t>
  </si>
  <si>
    <t>Montáž odvětrávané fasády stěn nýtováním na dřevěný rošt tepelná izolace tl. 60 mm</t>
  </si>
  <si>
    <t>185779025</t>
  </si>
  <si>
    <t>Montáž zavěšené odvětrávané fasády na kombinované nosné konstrukci  z fasádních desek na jednosměrné nosné konstrukci opláštění připevněné mechanickým viditelným spojem, (nýty) stěn s vložením tepelné izolace, tloušťky 60 mm</t>
  </si>
  <si>
    <t>(0,6+1,5)*7,3</t>
  </si>
  <si>
    <t>31</t>
  </si>
  <si>
    <t>59155104</t>
  </si>
  <si>
    <t>deska nehořlavá cementová deska tl. dle specifikace v PD, dle specifikace v PD</t>
  </si>
  <si>
    <t>-2053862637</t>
  </si>
  <si>
    <t>deska cementovláknitá fasádní probarvená tl 8mm</t>
  </si>
  <si>
    <t>15,33*1,25 'Přepočtené koeficientem množství</t>
  </si>
  <si>
    <t>32</t>
  </si>
  <si>
    <t>622531011</t>
  </si>
  <si>
    <t>Tenkovrstvá silikonová zrnitá omítka tl. 1,5 mm včetně penetrace vnějších stěn</t>
  </si>
  <si>
    <t>-982587480</t>
  </si>
  <si>
    <t>Omítka tenkovrstvá silikonová vnějších ploch  probarvená, včetně penetrace podkladu zrnitá, tloušťky 1,5 mm stěn</t>
  </si>
  <si>
    <t>33</t>
  </si>
  <si>
    <t>629991011</t>
  </si>
  <si>
    <t>Zakrytí výplní otvorů a svislých ploch fólií přilepenou lepící páskou</t>
  </si>
  <si>
    <t>-916591317</t>
  </si>
  <si>
    <t>Zakrytí vnějších ploch před znečištěním  včetně pozdějšího odkrytí výplní otvorů a svislých ploch fólií přilepenou lepící páskou</t>
  </si>
  <si>
    <t>3*1,75*2</t>
  </si>
  <si>
    <t>0,9*2,1</t>
  </si>
  <si>
    <t>0,75*1*2</t>
  </si>
  <si>
    <t>1,5*2,2+1,5*1,2</t>
  </si>
  <si>
    <t>34</t>
  </si>
  <si>
    <t>631311114</t>
  </si>
  <si>
    <t>Mazanina tl do 80 mm z betonu prostého bez zvýšených nároků na prostředí tř. C 16/20</t>
  </si>
  <si>
    <t>498879190</t>
  </si>
  <si>
    <t>Mazanina z betonu  prostého bez zvýšených nároků na prostředí tl. přes 50 do 80 mm tř. C 16/20</t>
  </si>
  <si>
    <t>NP2*0,05</t>
  </si>
  <si>
    <t>35</t>
  </si>
  <si>
    <t>632481215</t>
  </si>
  <si>
    <t>Separační vrstva z geotextilie 500g/m2</t>
  </si>
  <si>
    <t>-716354882</t>
  </si>
  <si>
    <t>Separační vrstva k oddělení podlahových vrstev  z geotextilie</t>
  </si>
  <si>
    <t>NP2*2</t>
  </si>
  <si>
    <t>36</t>
  </si>
  <si>
    <t>642945111</t>
  </si>
  <si>
    <t>-476927108</t>
  </si>
  <si>
    <t>37</t>
  </si>
  <si>
    <t>55341169</t>
  </si>
  <si>
    <t>-34077500</t>
  </si>
  <si>
    <t>Ostatní konstrukce a práce, bourání</t>
  </si>
  <si>
    <t>38</t>
  </si>
  <si>
    <t>941211112</t>
  </si>
  <si>
    <t>Montáž lešení řadového rámového lehkého zatížení do 200 kg/m2 š do 0,9 m v do 25 m</t>
  </si>
  <si>
    <t>-1197839513</t>
  </si>
  <si>
    <t>Montáž lešení řadového rámového lehkého pracovního s podlahami  s provozním zatížením tř. 3 do 200 kg/m2 šířky tř. SW06 přes 0,6 do 0,9 m, výšky přes 10 do 25 m</t>
  </si>
  <si>
    <t>10*4</t>
  </si>
  <si>
    <t>10*3,5</t>
  </si>
  <si>
    <t>39</t>
  </si>
  <si>
    <t>941211211</t>
  </si>
  <si>
    <t>Příplatek k lešení řadovému rámovému lehkému š 0,9 m v do 25 m za první a ZKD den použití</t>
  </si>
  <si>
    <t>1032422825</t>
  </si>
  <si>
    <t>Montáž lešení řadového rámového lehkého pracovního s podlahami  s provozním zatížením tř. 3 do 200 kg/m2 Příplatek za první a každý další den použití lešení k ceně -1111 nebo -1112</t>
  </si>
  <si>
    <t>75*14</t>
  </si>
  <si>
    <t>40</t>
  </si>
  <si>
    <t>941211812</t>
  </si>
  <si>
    <t>Demontáž lešení řadového rámového lehkého zatížení do 200 kg/m2 š do 0,9 m v do 25 m</t>
  </si>
  <si>
    <t>1460363028</t>
  </si>
  <si>
    <t>Demontáž lešení řadového rámového lehkého pracovního  s provozním zatížením tř. 3 do 200 kg/m2 šířky tř. SW06 přes 0,6 do 0,9 m, výšky přes 10 do 25 m</t>
  </si>
  <si>
    <t>41</t>
  </si>
  <si>
    <t>944511111</t>
  </si>
  <si>
    <t>Montáž ochranné sítě z textilie z umělých vláken</t>
  </si>
  <si>
    <t>-1792846330</t>
  </si>
  <si>
    <t>Montáž ochranné sítě  zavěšené na konstrukci lešení z textilie z umělých vláken</t>
  </si>
  <si>
    <t>75</t>
  </si>
  <si>
    <t>42</t>
  </si>
  <si>
    <t>944511211</t>
  </si>
  <si>
    <t>Příplatek k ochranné síti za první a ZKD den použití</t>
  </si>
  <si>
    <t>1652141347</t>
  </si>
  <si>
    <t>Montáž ochranné sítě  Příplatek za první a každý další den použití sítě k ceně -1111</t>
  </si>
  <si>
    <t>43</t>
  </si>
  <si>
    <t>944511811</t>
  </si>
  <si>
    <t>Demontáž ochranné sítě z textilie z umělých vláken</t>
  </si>
  <si>
    <t>1968298889</t>
  </si>
  <si>
    <t>Demontáž ochranné sítě  zavěšené na konstrukci lešení z textilie z umělých vláken</t>
  </si>
  <si>
    <t>44</t>
  </si>
  <si>
    <t>949101111</t>
  </si>
  <si>
    <t>Lešení pomocné pro objekty pozemních staveb s lešeňovou podlahou v do 1,9 m zatížení do 150 kg/m2</t>
  </si>
  <si>
    <t>1541913224</t>
  </si>
  <si>
    <t>Lešení pomocné pracovní pro objekty pozemních staveb  pro zatížení do 150 kg/m2, o výšce lešeňové podlahy do 1,9 m</t>
  </si>
  <si>
    <t>NP1+NP2</t>
  </si>
  <si>
    <t>45</t>
  </si>
  <si>
    <t>952901111</t>
  </si>
  <si>
    <t>Vyčištění budov bytové a občanské výstavby při výšce podlaží do 4 m</t>
  </si>
  <si>
    <t>-999863385</t>
  </si>
  <si>
    <t>Vyčištění budov nebo objektů před předáním do užívání  budov bytové nebo občanské výstavby, světlé výšky podlaží do 4 m</t>
  </si>
  <si>
    <t>46</t>
  </si>
  <si>
    <t>953961114</t>
  </si>
  <si>
    <t>Kotvy chemickým tmelem M 16 hl 125 mm do betonu, ŽB nebo kamene s vyvrtáním otvoru</t>
  </si>
  <si>
    <t>1986334312</t>
  </si>
  <si>
    <t>Kotvy chemické s vyvrtáním otvoru  do betonu, železobetonu nebo tvrdého kamene tmel, velikost M 16, hloubka 125 mm</t>
  </si>
  <si>
    <t>2*(10,985+3,085+0,3+0,3+10,945+4,07)</t>
  </si>
  <si>
    <t>47</t>
  </si>
  <si>
    <t>962032230</t>
  </si>
  <si>
    <t>Bourání zdiva z cihel pálených nebo vápenopískových na MV nebo MVC do 1 m3</t>
  </si>
  <si>
    <t>-1757915762</t>
  </si>
  <si>
    <t>Bourání zdiva nadzákladového z cihel nebo tvárnic  z cihel pálených nebo vápenopískových, na maltu vápennou nebo vápenocementovou, objemu do 1 m3</t>
  </si>
  <si>
    <t>nové dveře</t>
  </si>
  <si>
    <t>0,9*0,495*1,5</t>
  </si>
  <si>
    <t>48</t>
  </si>
  <si>
    <t>966080103</t>
  </si>
  <si>
    <t>Bourání kontaktního zateplení z polystyrenových desek tloušťky do 120 mm</t>
  </si>
  <si>
    <t>482061462</t>
  </si>
  <si>
    <t>Bourání kontaktního zateplení včetně povrchové úpravy omítkou nebo nátěrem z polystyrénových desek, tloušťky přes 60 do 120 mm</t>
  </si>
  <si>
    <t>(7,275-3,695)*(10,985+0,5+0,5+10,945+0,3+0,3+0,15)</t>
  </si>
  <si>
    <t>49</t>
  </si>
  <si>
    <t>973031326</t>
  </si>
  <si>
    <t>Vysekání kapes ve zdivu cihelném na MV nebo MVC pl do 0,10 m2 hl do 450 mm</t>
  </si>
  <si>
    <t>848371963</t>
  </si>
  <si>
    <t>Vysekání výklenků nebo kapes ve zdivu z cihel  na maltu vápennou nebo vápenocementovou kapes, plochy do 0,10 m2, hl. do 450 mm</t>
  </si>
  <si>
    <t>122</t>
  </si>
  <si>
    <t>978036191</t>
  </si>
  <si>
    <t>Otlučení (osekání) omítek vnějších ploch v rozsahu do 100 %</t>
  </si>
  <si>
    <t>-276028949</t>
  </si>
  <si>
    <t>Otlučení cementových omítek vnějších ploch s vyškrabáním spar zdiva a s očištěním povrchu, v rozsahu přes 80 do 100 %</t>
  </si>
  <si>
    <t>997</t>
  </si>
  <si>
    <t>Přesun sutě</t>
  </si>
  <si>
    <t>50</t>
  </si>
  <si>
    <t>997002511</t>
  </si>
  <si>
    <t>Vodorovné přemístění suti a vybouraných hmot bez naložení ale se složením a urovnáním do 1 km</t>
  </si>
  <si>
    <t>-1316361465</t>
  </si>
  <si>
    <t>Vodorovné přemístění suti a vybouraných hmot  bez naložení, se složením a hrubým urovnáním na vzdálenost do 1 km</t>
  </si>
  <si>
    <t>51</t>
  </si>
  <si>
    <t>997002519</t>
  </si>
  <si>
    <t>Příplatek ZKD 1 km přemístění suti a vybouraných hmot</t>
  </si>
  <si>
    <t>1942865641</t>
  </si>
  <si>
    <t>Vodorovné přemístění suti a vybouraných hmot  bez naložení, se složením a hrubým urovnáním Příplatek k ceně za každý další i započatý 1 km přes 1 km</t>
  </si>
  <si>
    <t>52</t>
  </si>
  <si>
    <t>997002611</t>
  </si>
  <si>
    <t>Nakládání suti a vybouraných hmot</t>
  </si>
  <si>
    <t>-27559789</t>
  </si>
  <si>
    <t>Nakládání suti a vybouraných hmot na dopravní prostředek  pro vodorovné přemístění</t>
  </si>
  <si>
    <t>53</t>
  </si>
  <si>
    <t>997013151</t>
  </si>
  <si>
    <t>Vnitrostaveništní doprava suti a vybouraných hmot pro budovy v do 6 m s omezením mechanizace</t>
  </si>
  <si>
    <t>1168972535</t>
  </si>
  <si>
    <t>Vnitrostaveništní doprava suti a vybouraných hmot  vodorovně do 50 m svisle s omezením mechanizace pro budovy a haly výšky do 6 m</t>
  </si>
  <si>
    <t>54</t>
  </si>
  <si>
    <t>997013602</t>
  </si>
  <si>
    <t>Poplatek za uložení na skládce (skládkovné) stavebního odpadu železobetonového kód odpadu 17 01 01</t>
  </si>
  <si>
    <t>-1446383687</t>
  </si>
  <si>
    <t>Poplatek za uložení stavebního odpadu na skládce (skládkovné) z armovaného betonu zatříděného do Katalogu odpadů pod kódem 17 01 01</t>
  </si>
  <si>
    <t>55</t>
  </si>
  <si>
    <t>997013607</t>
  </si>
  <si>
    <t>Poplatek za uložení na skládce (skládkovné) stavebního odpadu keramického kód odpadu 17 01 03</t>
  </si>
  <si>
    <t>-2065005368</t>
  </si>
  <si>
    <t>Poplatek za uložení stavebního odpadu na skládce (skládkovné) z tašek a keramických výrobků zatříděného do Katalogu odpadů pod kódem 17 01 03</t>
  </si>
  <si>
    <t>4,825-1-0,5</t>
  </si>
  <si>
    <t>56</t>
  </si>
  <si>
    <t>997013811</t>
  </si>
  <si>
    <t>Poplatek za uložení na skládce (skládkovné) stavebního odpadu dřevěného kód odpadu 17 02 01</t>
  </si>
  <si>
    <t>-292733372</t>
  </si>
  <si>
    <t>Poplatek za uložení stavebního odpadu na skládce (skládkovné) dřevěného zatříděného do Katalogu odpadů pod kódem 17 02 01</t>
  </si>
  <si>
    <t>998</t>
  </si>
  <si>
    <t>Přesun hmot</t>
  </si>
  <si>
    <t>57</t>
  </si>
  <si>
    <t>998011002</t>
  </si>
  <si>
    <t>Přesun hmot pro budovy zděné v do 12 m</t>
  </si>
  <si>
    <t>1234968217</t>
  </si>
  <si>
    <t>Přesun hmot pro budovy občanské výstavby, bydlení, výrobu a služby  s nosnou svislou konstrukcí zděnou z cihel, tvárnic nebo kamene vodorovná dopravní vzdálenost do 100 m pro budovy výšky přes 6 do 12 m</t>
  </si>
  <si>
    <t>PSV</t>
  </si>
  <si>
    <t>Práce a dodávky PSV</t>
  </si>
  <si>
    <t>712</t>
  </si>
  <si>
    <t>Povlakové krytiny</t>
  </si>
  <si>
    <t>58</t>
  </si>
  <si>
    <t>712300831</t>
  </si>
  <si>
    <t>Odstranění povlakové krytiny střech do 10° jednovrstvé</t>
  </si>
  <si>
    <t>-1900821972</t>
  </si>
  <si>
    <t>Odstranění ze střech plochých do 10°  krytiny povlakové jednovrstvé</t>
  </si>
  <si>
    <t>59</t>
  </si>
  <si>
    <t>712311101</t>
  </si>
  <si>
    <t>Provedení povlakové krytiny střech do 10° za studena lakem penetračním nebo asfaltovým</t>
  </si>
  <si>
    <t>-64161252</t>
  </si>
  <si>
    <t>Provedení povlakové krytiny střech plochých do 10° natěradly a tmely za studena  nátěrem lakem penetračním nebo asfaltovým</t>
  </si>
  <si>
    <t>60</t>
  </si>
  <si>
    <t>11163150</t>
  </si>
  <si>
    <t>lak penetrační asfaltový</t>
  </si>
  <si>
    <t>323469852</t>
  </si>
  <si>
    <t>38,93*0,0003 'Přepočtené koeficientem množství</t>
  </si>
  <si>
    <t>61</t>
  </si>
  <si>
    <t>712341559</t>
  </si>
  <si>
    <t>Provedení povlakové krytiny střech do 10° pásy NAIP přitavením v plné ploše</t>
  </si>
  <si>
    <t>-1722398866</t>
  </si>
  <si>
    <t>Provedení povlakové krytiny střech plochých do 10° pásy přitavením  NAIP v plné ploše</t>
  </si>
  <si>
    <t>62</t>
  </si>
  <si>
    <t>DEK.1010151880</t>
  </si>
  <si>
    <t>-598966356</t>
  </si>
  <si>
    <t>38,93*1,15 'Přepočtené koeficientem množství</t>
  </si>
  <si>
    <t>63</t>
  </si>
  <si>
    <t>712361703</t>
  </si>
  <si>
    <t>Provedení povlakové krytiny střech do 10° fólií přilepenou v plné ploše</t>
  </si>
  <si>
    <t>1956202458</t>
  </si>
  <si>
    <t>Provedení povlakové krytiny střech plochých do 10° fólií  přilepenou lepidlem v plné ploše</t>
  </si>
  <si>
    <t>np2</t>
  </si>
  <si>
    <t>v systémovém provedení včetně veškerých lišt a ukončujících profilů</t>
  </si>
  <si>
    <t>Klasifikace Broof t3</t>
  </si>
  <si>
    <t>64</t>
  </si>
  <si>
    <t>RNL.35177033</t>
  </si>
  <si>
    <t>PVC střešní folie, dle specifikace v PD, přit. 2,0mm,š.2,10m šedá (31,5m2)</t>
  </si>
  <si>
    <t>-290985585</t>
  </si>
  <si>
    <t>38,93*1,1 'Přepočtené koeficientem množství</t>
  </si>
  <si>
    <t>65</t>
  </si>
  <si>
    <t>712391382</t>
  </si>
  <si>
    <t>Provedení povlakové krytiny střech do 10° násypem z hrubého kameniva tl 50 mm</t>
  </si>
  <si>
    <t>-305810696</t>
  </si>
  <si>
    <t>Provedení povlakové krytiny střech plochých do 10° -ostatní práce  dokončení izolace násypem z hrubého kameniva frakce 16 - 22, tl. 50 mm</t>
  </si>
  <si>
    <t>66</t>
  </si>
  <si>
    <t>58337403</t>
  </si>
  <si>
    <t>kamenivo dekorační (kačírek) frakce 16/32</t>
  </si>
  <si>
    <t>-269664887</t>
  </si>
  <si>
    <t>np2*0,05</t>
  </si>
  <si>
    <t>67</t>
  </si>
  <si>
    <t>998712181</t>
  </si>
  <si>
    <t>Příplatek k přesunu hmot tonážní 712 prováděný bez použití mechanizace</t>
  </si>
  <si>
    <t>-1493361627</t>
  </si>
  <si>
    <t>Přesun hmot pro povlakové krytiny stanovený z hmotnosti přesunovaného materiálu Příplatek k cenám za přesun prováděný bez použití mechanizace pro jakoukoliv výšku objektu</t>
  </si>
  <si>
    <t>713</t>
  </si>
  <si>
    <t>Izolace tepelné</t>
  </si>
  <si>
    <t>68</t>
  </si>
  <si>
    <t>713141111</t>
  </si>
  <si>
    <t>Montáž izolace tepelné střech plochých lepené asfaltem plně 1 vrstva rohoží, pásů, dílců, desek</t>
  </si>
  <si>
    <t>-1119984580</t>
  </si>
  <si>
    <t>Montáž tepelné izolace střech plochých rohožemi, pásy, deskami, dílci, bloky (izolační materiál ve specifikaci) přilepenými asfaltem za horka zplna, jednovrstvá</t>
  </si>
  <si>
    <t>69</t>
  </si>
  <si>
    <t>28372022</t>
  </si>
  <si>
    <t>deska EPS 150 pro trvalé zatížení v tlaku (max. 3000kg/m2)</t>
  </si>
  <si>
    <t>-1091138465</t>
  </si>
  <si>
    <t>0,2*NP2</t>
  </si>
  <si>
    <t>70</t>
  </si>
  <si>
    <t>713141321</t>
  </si>
  <si>
    <t>Montáž izolace tepelné střech plochých lepené asfaltem zplna, spádová vrstva</t>
  </si>
  <si>
    <t>-1368420758</t>
  </si>
  <si>
    <t>Montáž tepelné izolace střech plochých spádovými klíny v ploše přilepenými asfaltem za horka zplna</t>
  </si>
  <si>
    <t>71</t>
  </si>
  <si>
    <t>28376142</t>
  </si>
  <si>
    <t>klín izolační z pěnového polystyrenu EPS 150 spádový</t>
  </si>
  <si>
    <t>-1767746287</t>
  </si>
  <si>
    <t>NP2*0,1</t>
  </si>
  <si>
    <t>72</t>
  </si>
  <si>
    <t>713141381</t>
  </si>
  <si>
    <t>Montáž izolace tepelné stěn výšky do 1000 mm na atiky a prostupy střechou lepené</t>
  </si>
  <si>
    <t>-739722192</t>
  </si>
  <si>
    <t>Montáž tepelné izolace střech plochých na konstrukce stěn převyšující úroveň střechy např. atiky, prostupy střešní krytinou do výšky 1 000 mm přilepenými asfaltem za horka zplna</t>
  </si>
  <si>
    <t>73</t>
  </si>
  <si>
    <t>713391153</t>
  </si>
  <si>
    <t>Montáž izolace tepelné těles oplechování prostupů Pz plechem</t>
  </si>
  <si>
    <t>477498158</t>
  </si>
  <si>
    <t>Montáž izolace tepelné těles - doplňky a konstrukční součásti prostup v oplechování těles nebo potrubí s vyložením a začištěním pozinkovaným plechem</t>
  </si>
  <si>
    <t>74</t>
  </si>
  <si>
    <t>13814193</t>
  </si>
  <si>
    <t>plech hladký Pz jakost DX51+Z275 tl 1mm tabule</t>
  </si>
  <si>
    <t>-200781156</t>
  </si>
  <si>
    <t>998713181</t>
  </si>
  <si>
    <t>Příplatek k přesunu hmot tonážní 713 prováděný bez použití mechanizace</t>
  </si>
  <si>
    <t>1840230759</t>
  </si>
  <si>
    <t>Přesun hmot pro izolace tepelné stanovený z hmotnosti přesunovaného materiálu Příplatek k cenám za přesun prováděný bez použití mechanizace pro jakoukoliv výšku objektu</t>
  </si>
  <si>
    <t>721</t>
  </si>
  <si>
    <t>Zdravotechnika - vnitřní kanalizace</t>
  </si>
  <si>
    <t>76</t>
  </si>
  <si>
    <t>721233121</t>
  </si>
  <si>
    <t>Střešní vtok polypropylen PP pro ploché střechy vodorovný odtok DN 75/110</t>
  </si>
  <si>
    <t>-633808371</t>
  </si>
  <si>
    <t>Střešní vtoky (vpusti) polypropylenové (PP) pro ploché střechy s odtokem vodorovným DN 75/110</t>
  </si>
  <si>
    <t>998721181</t>
  </si>
  <si>
    <t>Příplatek k přesunu hmot tonážní 721 prováděný bez použití mechanizace</t>
  </si>
  <si>
    <t>876488812</t>
  </si>
  <si>
    <t>Přesun hmot pro vnitřní kanalizace  stanovený z hmotnosti přesunovaného materiálu Příplatek k ceně za přesun prováděný bez použití mechanizace pro jakoukoliv výšku objektu</t>
  </si>
  <si>
    <t>762</t>
  </si>
  <si>
    <t>Konstrukce tesařské</t>
  </si>
  <si>
    <t>78</t>
  </si>
  <si>
    <t>762331813</t>
  </si>
  <si>
    <t>Demontáž vázaných kcí krovů z hranolů průřezové plochy do 288 cm2</t>
  </si>
  <si>
    <t>-2036275358</t>
  </si>
  <si>
    <t>Demontáž vázaných konstrukcí krovů sklonu do 60°  z hranolů, hranolků, fošen, průřezové plochy přes 224 do 288 cm2</t>
  </si>
  <si>
    <t>762342811</t>
  </si>
  <si>
    <t>Demontáž laťování střech z latí osové vzdálenosti do 0,22 m</t>
  </si>
  <si>
    <t>-1713321350</t>
  </si>
  <si>
    <t>Demontáž bednění a laťování  laťování střech sklonu do 60° se všemi nadstřešními konstrukcemi, z latí průřezové plochy do 25 cm2 při osové vzdálenosti do 0,22 m</t>
  </si>
  <si>
    <t>80</t>
  </si>
  <si>
    <t>762810016</t>
  </si>
  <si>
    <t>Záklop stropů z desek OSB tl 22 mm na sraz šroubovaných na trámy</t>
  </si>
  <si>
    <t>1125669071</t>
  </si>
  <si>
    <t>Záklop stropů z dřevoštěpkových desek OSB šroubovaných na trámy na sraz, tloušťky desky 22 mm</t>
  </si>
  <si>
    <t>0,5*(3,2+10,945)</t>
  </si>
  <si>
    <t>998762181</t>
  </si>
  <si>
    <t>Příplatek k přesunu hmot tonážní 762 prováděný bez použití mechanizace</t>
  </si>
  <si>
    <t>383092438</t>
  </si>
  <si>
    <t>Přesun hmot pro konstrukce tesařské  stanovený z hmotnosti přesunovaného materiálu Příplatek k cenám za přesun prováděný bez použití mechanizace pro jakoukoliv výšku objektu</t>
  </si>
  <si>
    <t>764</t>
  </si>
  <si>
    <t>Konstrukce klempířské</t>
  </si>
  <si>
    <t>82</t>
  </si>
  <si>
    <t>764001841</t>
  </si>
  <si>
    <t>Demontáž krytiny z trapézových plechů do suti</t>
  </si>
  <si>
    <t>669347332</t>
  </si>
  <si>
    <t>Demontáž klempířských konstrukcí krytiny ze šablon do suti</t>
  </si>
  <si>
    <t>3,085*10,945</t>
  </si>
  <si>
    <t>(4,07-3,085)*10,945/2</t>
  </si>
  <si>
    <t>764002861</t>
  </si>
  <si>
    <t>Demontáž oplechování zdí do suti</t>
  </si>
  <si>
    <t>276212684</t>
  </si>
  <si>
    <t>Demontáž klempířských konstrukcí oplechování říms do suti</t>
  </si>
  <si>
    <t>84</t>
  </si>
  <si>
    <t>764004801</t>
  </si>
  <si>
    <t>Demontáž podokapního žlabu do suti</t>
  </si>
  <si>
    <t>-592288969</t>
  </si>
  <si>
    <t>Demontáž klempířských konstrukcí žlabu podokapního do suti</t>
  </si>
  <si>
    <t>764004861</t>
  </si>
  <si>
    <t>Demontáž svodu do suti</t>
  </si>
  <si>
    <t>1484278091</t>
  </si>
  <si>
    <t>Demontáž klempířských konstrukcí svodu do suti</t>
  </si>
  <si>
    <t>86</t>
  </si>
  <si>
    <t>764214607</t>
  </si>
  <si>
    <t>Oplechování horních ploch a atik bez rohů z Pz s povrch úpravou mechanicky kotvené rš 670 mm</t>
  </si>
  <si>
    <t>-1494749571</t>
  </si>
  <si>
    <t>Oplechování horních ploch zdí a nadezdívek (atik) z pozinkovaného plechu s povrchovou úpravou mechanicky kotvené rš 670 mm</t>
  </si>
  <si>
    <t>3,21+10,945</t>
  </si>
  <si>
    <t>OPLECHOVÁNÍ PROVÉST Z POPLASTOVANÉHO PLECHU, NAVAŘENÍ Mpvc</t>
  </si>
  <si>
    <t>764216603</t>
  </si>
  <si>
    <t>Oplechování rovných parapetů mechanicky kotvené z Pz s povrchovou úpravou rš 250 mm</t>
  </si>
  <si>
    <t>-600460781</t>
  </si>
  <si>
    <t>Oplechování parapetů z pozinkovaného plechu s povrchovou úpravou rovných mechanicky kotvené, bez rohů rš 250 mm</t>
  </si>
  <si>
    <t>88</t>
  </si>
  <si>
    <t>764505113</t>
  </si>
  <si>
    <t>Montáž žlabu mezistřešního nebo zaatikového uloženého v lůžku</t>
  </si>
  <si>
    <t>-1108816169</t>
  </si>
  <si>
    <t>Montáž žlabu mezistřešního nebo zaatikového žlabu uloženého v lůžku</t>
  </si>
  <si>
    <t>13814RX1</t>
  </si>
  <si>
    <t>plech hladký Pz jakost DX51+Z275 tl 0,8mm tabule</t>
  </si>
  <si>
    <t>mn</t>
  </si>
  <si>
    <t>115063122</t>
  </si>
  <si>
    <t>90</t>
  </si>
  <si>
    <t>76450RX1</t>
  </si>
  <si>
    <t>Dopojení atikový vpusti do žlabů, včetně kotlíků a trub čtvercovým průřezem</t>
  </si>
  <si>
    <t>908473699</t>
  </si>
  <si>
    <t>998764181</t>
  </si>
  <si>
    <t>Příplatek k přesunu hmot tonážní 764 prováděný bez použití mechanizace</t>
  </si>
  <si>
    <t>1987777887</t>
  </si>
  <si>
    <t>Přesun hmot pro konstrukce klempířské stanovený z hmotnosti přesunovaného materiálu Příplatek k cenám za přesun prováděný bez použití mechanizace pro jakoukoliv výšku objektu</t>
  </si>
  <si>
    <t>765</t>
  </si>
  <si>
    <t>Krytina skládaná</t>
  </si>
  <si>
    <t>92</t>
  </si>
  <si>
    <t>765111801</t>
  </si>
  <si>
    <t>Demontáž krytiny keramické drážkové sklonu do 30° na sucho do suti</t>
  </si>
  <si>
    <t>421303801</t>
  </si>
  <si>
    <t>Demontáž krytiny keramické  drážkové, sklonu do 30° na sucho do suti</t>
  </si>
  <si>
    <t>765191901</t>
  </si>
  <si>
    <t>Demontáž pojistné hydroizolační fólie kladené ve sklonu do 30°</t>
  </si>
  <si>
    <t>-76591001</t>
  </si>
  <si>
    <t>Demontáž pojistné hydroizolační fólie  kladené ve sklonu do 30°</t>
  </si>
  <si>
    <t>94</t>
  </si>
  <si>
    <t>998765181</t>
  </si>
  <si>
    <t>Příplatek k přesunu hmot tonážní 765 prováděný bez použití mechanizace</t>
  </si>
  <si>
    <t>-1007039662</t>
  </si>
  <si>
    <t>Přesun hmot pro krytiny skládané stanovený z hmotnosti přesunovaného materiálu Příplatek k cenám za přesun prováděný bez použití mechanizace pro jakoukoliv výšku objektu</t>
  </si>
  <si>
    <t>766</t>
  </si>
  <si>
    <t>Konstrukce truhlářské</t>
  </si>
  <si>
    <t>766622117</t>
  </si>
  <si>
    <t>Montáž plastových oken plochy přes 1 m2 pevných výšky přes 2,5 m s rámem do zdiva</t>
  </si>
  <si>
    <t>-682846515</t>
  </si>
  <si>
    <t>Montáž oken plastových včetně montáže rámu plochy přes 1 m2 pevných do zdiva, výšky přes 2,5 m</t>
  </si>
  <si>
    <t>1,75*3</t>
  </si>
  <si>
    <t>96</t>
  </si>
  <si>
    <t>611400RX1</t>
  </si>
  <si>
    <t>okno dle specifikace v PD, 3000x1750 mm</t>
  </si>
  <si>
    <t>701338362</t>
  </si>
  <si>
    <t>97</t>
  </si>
  <si>
    <t>766622831</t>
  </si>
  <si>
    <t>Demontáž rámu zdvojených oken dřevěných nebo plastových do 1m2 k opětovnému použití</t>
  </si>
  <si>
    <t>1733320324</t>
  </si>
  <si>
    <t>Demontáž okenních konstrukcí k opětovnému použití rámu zdvojených dřevěných nebo plastových, plochy otvoru do 1 m2</t>
  </si>
  <si>
    <t>0,9*1,2*3</t>
  </si>
  <si>
    <t>98</t>
  </si>
  <si>
    <t>766311RX1</t>
  </si>
  <si>
    <t>Montáž a dodávka schodiště a zábradlí, místnost 2.08</t>
  </si>
  <si>
    <t>-77595080</t>
  </si>
  <si>
    <t>dle specifikace v PD</t>
  </si>
  <si>
    <t xml:space="preserve">konstrukce ocelová, včetně nátěru 1x základ + 2x </t>
  </si>
  <si>
    <t>766660002</t>
  </si>
  <si>
    <t>Montáž dveřních křídel otvíravých jednokřídlových š přes 0,8 m do ocelové zárubně</t>
  </si>
  <si>
    <t>440222466</t>
  </si>
  <si>
    <t>Montáž dveřních křídel dřevěných nebo plastových otevíravých do ocelové zárubně povrchově upravených jednokřídlových, šířky přes 800 mm</t>
  </si>
  <si>
    <t>126</t>
  </si>
  <si>
    <t>61160052</t>
  </si>
  <si>
    <t>1341272957</t>
  </si>
  <si>
    <t>100</t>
  </si>
  <si>
    <t>766694114</t>
  </si>
  <si>
    <t>Montáž parapetních desek dřevěných nebo plastových šířky do 30 cm délky přes 2,6 m</t>
  </si>
  <si>
    <t>2108247139</t>
  </si>
  <si>
    <t>Montáž ostatních truhlářských konstrukcí parapetních desek dřevěných nebo plastových šířky do 300 mm, délky přes 2600 mm</t>
  </si>
  <si>
    <t>60794103</t>
  </si>
  <si>
    <t>deska parapetní dřevotřísková vnitřní 300x1000mm</t>
  </si>
  <si>
    <t>-1818455739</t>
  </si>
  <si>
    <t>102</t>
  </si>
  <si>
    <t>998766181</t>
  </si>
  <si>
    <t>Příplatek k přesunu hmot tonážní 766 prováděný bez použití mechanizace</t>
  </si>
  <si>
    <t>667042286</t>
  </si>
  <si>
    <t>Přesun hmot pro konstrukce truhlářské stanovený z hmotnosti přesunovaného materiálu Příplatek k ceně za přesun prováděný bez použití mechanizace pro jakoukoliv výšku objektu</t>
  </si>
  <si>
    <t>776</t>
  </si>
  <si>
    <t>Podlahy povlakové</t>
  </si>
  <si>
    <t>776111311</t>
  </si>
  <si>
    <t>Vysátí podkladu povlakových podlah</t>
  </si>
  <si>
    <t>1540479064</t>
  </si>
  <si>
    <t>Příprava podkladu vysátí podlah</t>
  </si>
  <si>
    <t>104</t>
  </si>
  <si>
    <t>776141112</t>
  </si>
  <si>
    <t>Vyrovnání podkladu povlakových podlah stěrkou pevnosti 20 MPa tl 5 mm</t>
  </si>
  <si>
    <t>-1961348763</t>
  </si>
  <si>
    <t>Příprava podkladu vyrovnání samonivelační stěrkou podlah min.pevnosti 20 MPa, tloušťky přes 3 do 5 mm</t>
  </si>
  <si>
    <t>776231111</t>
  </si>
  <si>
    <t>Lepení lamel a čtverců z vinylu standardním lepidlem</t>
  </si>
  <si>
    <t>-1673705293</t>
  </si>
  <si>
    <t>Montáž podlahovin z vinylu lepením lamel nebo čtverců standardním lepidlem</t>
  </si>
  <si>
    <t>106</t>
  </si>
  <si>
    <t>28411050</t>
  </si>
  <si>
    <t>dílce vinylové tl 2,0mm, nášlapná vrstva 0,40mm, úprava PUR, třída zátěže 23/32/41, otlak 0,05mm, R10, třída otěru T, hořlavost Bfl S1, bez ftalátů</t>
  </si>
  <si>
    <t>1154028580</t>
  </si>
  <si>
    <t>776411111</t>
  </si>
  <si>
    <t>Montáž obvodových soklíků výšky do 80 mm</t>
  </si>
  <si>
    <t>-1771263099</t>
  </si>
  <si>
    <t>Montáž soklíků lepením obvodových, výšky do 80 mm</t>
  </si>
  <si>
    <t>10,985+10,945+3,085+4,07</t>
  </si>
  <si>
    <t>108</t>
  </si>
  <si>
    <t>61418112</t>
  </si>
  <si>
    <t>lišta podlahová dřevěná buk pařený 7x35mm</t>
  </si>
  <si>
    <t>122254660</t>
  </si>
  <si>
    <t>37,5147203389832*1,1 'Přepočtené koeficientem množství</t>
  </si>
  <si>
    <t>998776181</t>
  </si>
  <si>
    <t>Příplatek k přesunu hmot tonážní 776 prováděný bez použití mechanizace</t>
  </si>
  <si>
    <t>-989271778</t>
  </si>
  <si>
    <t>Přesun hmot pro podlahy povlakové  stanovený z hmotnosti přesunovaného materiálu Příplatek k cenám za přesun prováděný bez použití mechanizace pro jakoukoliv výšku objektu</t>
  </si>
  <si>
    <t>784</t>
  </si>
  <si>
    <t>Dokončovací práce - malby a tapety</t>
  </si>
  <si>
    <t>110</t>
  </si>
  <si>
    <t>784111001</t>
  </si>
  <si>
    <t>Oprášení (ometení ) podkladu v místnostech výšky do 3,80 m</t>
  </si>
  <si>
    <t>1521131622</t>
  </si>
  <si>
    <t>Oprášení (ometení) podkladu v místnostech výšky do 3,80 m</t>
  </si>
  <si>
    <t>2,9*(10,985+10,945+3,085+4,07)</t>
  </si>
  <si>
    <t>2,9*(2,575+2,575+4,17+4,17)</t>
  </si>
  <si>
    <t>784181101</t>
  </si>
  <si>
    <t>Základní akrylátová jednonásobná penetrace podkladu v místnostech výšky do 3,80m</t>
  </si>
  <si>
    <t>-1434916313</t>
  </si>
  <si>
    <t>112</t>
  </si>
  <si>
    <t>784211101</t>
  </si>
  <si>
    <t>Dvojnásobné bílé malby ze směsí za mokra výborně otěruvzdorných v místnostech výšky do 3,80 m</t>
  </si>
  <si>
    <t>-1975977117</t>
  </si>
  <si>
    <t>Malby z malířských směsí otěruvzdorných za mokra dvojnásobné, bílé za mokra otěruvzdorné výborně v místnostech výšky do 3,80 m</t>
  </si>
  <si>
    <t>N00</t>
  </si>
  <si>
    <t>Vedlejší a ostatní náklady</t>
  </si>
  <si>
    <t>N01</t>
  </si>
  <si>
    <t>01</t>
  </si>
  <si>
    <t>Zařízení staveniště</t>
  </si>
  <si>
    <t>soubor</t>
  </si>
  <si>
    <t>512</t>
  </si>
  <si>
    <t>1099156007</t>
  </si>
  <si>
    <t>zřízení, provoz, odstranění</t>
  </si>
  <si>
    <t>114</t>
  </si>
  <si>
    <t>02</t>
  </si>
  <si>
    <t>1030643142</t>
  </si>
  <si>
    <t>03</t>
  </si>
  <si>
    <t>hod</t>
  </si>
  <si>
    <t>-401421627</t>
  </si>
  <si>
    <t>116</t>
  </si>
  <si>
    <t>04</t>
  </si>
  <si>
    <t>Předání a převzetí staveniště</t>
  </si>
  <si>
    <t>466023232</t>
  </si>
  <si>
    <t>05</t>
  </si>
  <si>
    <t xml:space="preserve">Bezpečnostní a hygienická opatření na staveništi </t>
  </si>
  <si>
    <t>-1291214324</t>
  </si>
  <si>
    <t>118</t>
  </si>
  <si>
    <t>06</t>
  </si>
  <si>
    <t>Předání a převzetí díla</t>
  </si>
  <si>
    <t>410351323</t>
  </si>
  <si>
    <t>07</t>
  </si>
  <si>
    <t xml:space="preserve">Dokumentace skutečného provedení </t>
  </si>
  <si>
    <t>-1683464082</t>
  </si>
  <si>
    <t>120</t>
  </si>
  <si>
    <t>08</t>
  </si>
  <si>
    <t xml:space="preserve">Geodetické zaměření skutečného provedení  </t>
  </si>
  <si>
    <t>848243956</t>
  </si>
  <si>
    <t>Mimostaveništní doprava</t>
  </si>
  <si>
    <t>-1386846342</t>
  </si>
  <si>
    <t>Objekt:</t>
  </si>
  <si>
    <t>Objekt SO 04 a SO 05 - Stavební rozpočet - úprava otopné soustavy + elektroinstalace</t>
  </si>
  <si>
    <t>D1 - Úpravy otopné soustavy</t>
  </si>
  <si>
    <t xml:space="preserve">    733 - Rozvod potrubí</t>
  </si>
  <si>
    <t xml:space="preserve">    734 - Armatury</t>
  </si>
  <si>
    <t xml:space="preserve">    735 - Otopná tělesa</t>
  </si>
  <si>
    <t xml:space="preserve">    90 - Hodinové zúčtovací sazby (HZS)</t>
  </si>
  <si>
    <t xml:space="preserve">    97 - Prorážení otvorů a ostatní bourací práce</t>
  </si>
  <si>
    <t xml:space="preserve">    S - Přesuny sutí</t>
  </si>
  <si>
    <t>D2 - Elektroinstalace</t>
  </si>
  <si>
    <t xml:space="preserve">    61 - Úprava povrchů vnitřní</t>
  </si>
  <si>
    <t xml:space="preserve">    M21 - Elektromontáže</t>
  </si>
  <si>
    <t>D1</t>
  </si>
  <si>
    <t>Úpravy otopné soustavy</t>
  </si>
  <si>
    <t>733</t>
  </si>
  <si>
    <t>Rozvod potrubí</t>
  </si>
  <si>
    <t>733163102R00</t>
  </si>
  <si>
    <t>Potrubí měď. hladké , včetně tvarovek , spojovacího materiálu, konzol, rozměr 15x1mm</t>
  </si>
  <si>
    <t>RTS II / 2019</t>
  </si>
  <si>
    <t>733161902R00</t>
  </si>
  <si>
    <t>Příplatek k potrubí měděnému za zhotovení přípojky 15 mm</t>
  </si>
  <si>
    <t>909      R00</t>
  </si>
  <si>
    <t>Příplatek k potrubí měděnému do rozměru 18x1,0 mm za vedení v konstrukci podlahy, stěny- koordinace se zhotovitelem stavební části dl.17m</t>
  </si>
  <si>
    <t>h</t>
  </si>
  <si>
    <t>722182004RT2</t>
  </si>
  <si>
    <t>Montáž izol.skruží na potrubí přímé DN 40,sam.spoj,samolepicí spoj a příčné stažení páskou</t>
  </si>
  <si>
    <t>722182094RT1</t>
  </si>
  <si>
    <t>Příplatek za úpravu izolace u  tvarovek do DN 40</t>
  </si>
  <si>
    <t>631547013</t>
  </si>
  <si>
    <t>Pouzdro potrubní izolační   22/20 mm,včetně přířezu a tvarovekz kamenné vlny je opatřeno polepem hliníkovou fólií vyztuženou skleněnou mřížkou</t>
  </si>
  <si>
    <t>711747288R00</t>
  </si>
  <si>
    <t>Opracování prostupů rozvodů topení - včetně zapravení</t>
  </si>
  <si>
    <t>783225100R00</t>
  </si>
  <si>
    <t>Nátěry pomocných konstrukcí, 2x základní barva, 1x email</t>
  </si>
  <si>
    <t>998733101R00</t>
  </si>
  <si>
    <t>Přesun hmot pro rozvody potrubí, výšky do 6 m</t>
  </si>
  <si>
    <t>734</t>
  </si>
  <si>
    <t>Armatury</t>
  </si>
  <si>
    <t>734209113R00</t>
  </si>
  <si>
    <t>Montáž armatur závitových,se 2závity, G 1/2</t>
  </si>
  <si>
    <t>55137306736</t>
  </si>
  <si>
    <t>Ventil termostatický rad. př. 1/2"</t>
  </si>
  <si>
    <t>551310419</t>
  </si>
  <si>
    <t>Dvojité regulační šroubení pro tělesa s integrovaným ventilem , včetně svěrného šroubení pro Cu trubky pr.15 mm</t>
  </si>
  <si>
    <t>734291951R00</t>
  </si>
  <si>
    <t>Montáž hlavic ručního/termostat.ovládání</t>
  </si>
  <si>
    <t>5513730670</t>
  </si>
  <si>
    <t>Termostatická hlavice pro ventil dvouregulační, pro veřejné prostory, včetně ochrany proti odcizení a neoprávněné manipulaci</t>
  </si>
  <si>
    <t>5513730671</t>
  </si>
  <si>
    <t>Klíč nastavovací pro termostatickou hlavici</t>
  </si>
  <si>
    <t>734213112R00</t>
  </si>
  <si>
    <t>Automatický odvzdušňovací ventil DN15, 120°C, PN16</t>
  </si>
  <si>
    <t>735000912R00</t>
  </si>
  <si>
    <t>Vyregulování ventilů s termost.ovládáním</t>
  </si>
  <si>
    <t>998734101R00</t>
  </si>
  <si>
    <t>Přesun hmot pro armatury, výšky do 6 m</t>
  </si>
  <si>
    <t>735</t>
  </si>
  <si>
    <t>Otopná tělesa</t>
  </si>
  <si>
    <t>735157474R00</t>
  </si>
  <si>
    <t>998735101R00</t>
  </si>
  <si>
    <t>Přesun hmot pro otopná tělesa, výšky do 6 m</t>
  </si>
  <si>
    <t>Hodinové zúčtovací sazby (HZS)</t>
  </si>
  <si>
    <t>904      R02</t>
  </si>
  <si>
    <t>Topná a tlaková zkouška dle ČSN 060310</t>
  </si>
  <si>
    <t>904      R01</t>
  </si>
  <si>
    <t>Vypuštění stávající otopné soustavy 0,5m3</t>
  </si>
  <si>
    <t>904      R01.1</t>
  </si>
  <si>
    <t>Propláchnutí systému - objem do 0,5 m3 2ks</t>
  </si>
  <si>
    <t>904      R01.2</t>
  </si>
  <si>
    <t>Napuštění systému vodou 0,5m3 o předepsaných parametrech a odvzdušnění systému</t>
  </si>
  <si>
    <t>Prorážení otvorů a ostatní bourací práce</t>
  </si>
  <si>
    <t>733110806R00</t>
  </si>
  <si>
    <t>Demontáž potrubí ocelového závitového do DN 15-32</t>
  </si>
  <si>
    <t>970031300R00</t>
  </si>
  <si>
    <t>Vrtání jádrové do zdiva cihelného do D 300 mm</t>
  </si>
  <si>
    <t>735159320R00</t>
  </si>
  <si>
    <t>Montáž panelových těles 3řadých do délky 1500 mm</t>
  </si>
  <si>
    <t>735151831R00</t>
  </si>
  <si>
    <t>Demontáž otopných těles panelových 3řadých,1500 mm</t>
  </si>
  <si>
    <t>S</t>
  </si>
  <si>
    <t>Přesuny sutí</t>
  </si>
  <si>
    <t>979082111R00</t>
  </si>
  <si>
    <t>Vnitrostaveništní doprava suti do 10 m</t>
  </si>
  <si>
    <t>979082121R00</t>
  </si>
  <si>
    <t>Příplatek k vnitrost. dopravě suti za dalších 5 m</t>
  </si>
  <si>
    <t>979094111R00</t>
  </si>
  <si>
    <t>Nakládání nebo překládání vybouraných hmot</t>
  </si>
  <si>
    <t>979081111R00</t>
  </si>
  <si>
    <t>Odvoz suti a vybour. hmot na skládku do 1 km</t>
  </si>
  <si>
    <t>979081121R00</t>
  </si>
  <si>
    <t>Příplatek k odvozu za každý další 1 km</t>
  </si>
  <si>
    <t>979990191R00</t>
  </si>
  <si>
    <t>Poplatek za skládku suti - plastové výrobky</t>
  </si>
  <si>
    <t>979990001R00</t>
  </si>
  <si>
    <t>Poplatek za skládku stavební suti</t>
  </si>
  <si>
    <t>D2</t>
  </si>
  <si>
    <t>Elektroinstalace</t>
  </si>
  <si>
    <t>Úprava povrchů vnitřní</t>
  </si>
  <si>
    <t>612403380RV1</t>
  </si>
  <si>
    <t>Hrubá výplň rýh ve stěnách do 3x3 cm maltou ze SMS</t>
  </si>
  <si>
    <t>999281105R00</t>
  </si>
  <si>
    <t>Přesun hmot pro opravy a údržbu do výšky 6 m</t>
  </si>
  <si>
    <t>905      R01</t>
  </si>
  <si>
    <t>Zkoušky a prohlídky el rozvodů a zařízení celková prohlídka pro objem mtž prací do 1 000 000 Kč</t>
  </si>
  <si>
    <t>905      R02</t>
  </si>
  <si>
    <t>Závěrečné práce ve skříni KS I - 1ks</t>
  </si>
  <si>
    <t>M21</t>
  </si>
  <si>
    <t>Elektromontáže</t>
  </si>
  <si>
    <t>210010301RT1</t>
  </si>
  <si>
    <t>Krabice přístrojová KP, bez zapojení, kruhová,včetně dodávky KP 68/2</t>
  </si>
  <si>
    <t>210201521R00</t>
  </si>
  <si>
    <t>Svítidlo zářivkové stropní přisazené</t>
  </si>
  <si>
    <t>Dvoutrubková zářivkové svítidlo  2x36W, rozměry 1200/300mm včetně zdrojů viz.PD EL</t>
  </si>
  <si>
    <t>ks</t>
  </si>
  <si>
    <t>210111011RT6</t>
  </si>
  <si>
    <t>Zásuvka domovní zapuštěná -dodávka  zásuvka jednonásobná (2P+PE), 1F/16A/250V, barva dle požadavků interiéru, vč. rámečků</t>
  </si>
  <si>
    <t>210810005RT1</t>
  </si>
  <si>
    <t>Kabel CYKY-m 750 V 3 x 1,5 mm2 volně uložený,včetně dodávky kabelu</t>
  </si>
  <si>
    <t>210810005RT1.1</t>
  </si>
  <si>
    <t>Kabel CYKY-m 750 V 3 x 2,5 mm2 volně uložený,včetně dodávky kabelu</t>
  </si>
  <si>
    <t>210110041RT6</t>
  </si>
  <si>
    <t>Spínač zapuštěný jednopólový, řazení 1-spínač řazení 1, 10A, barva dle investora-vč. dodávky strojku, rámečku a krytu</t>
  </si>
  <si>
    <t>210220001RT1</t>
  </si>
  <si>
    <t>Vedení uzemňovací na povrchu FeZn do 120 mm2-Montáž uzemňovacího vedení vodičů FeZn pomocí svorek v zemi páskou do 120 mm2 ve městské zástavbě</t>
  </si>
  <si>
    <t>210220302RT1</t>
  </si>
  <si>
    <t>Svorka hromosvodová nad 2 šrouby /ST, SJ, SR, atd/,včetně dodávky svorky SR 2b Fe pro pásek 30x4 mm</t>
  </si>
  <si>
    <t>210220101R00</t>
  </si>
  <si>
    <t>Vodiče svodové FeZn D do 10,Al 10,Cu 8 +podpěry</t>
  </si>
  <si>
    <t>35444181</t>
  </si>
  <si>
    <t>Drát 8 AlMgSi +PVC</t>
  </si>
  <si>
    <t>210220302RT3</t>
  </si>
  <si>
    <t>Svorka hromosvodová nad 2 šrouby /ST, SJ, SR, atd/,včetně dodávky svorky SK pro vodič d 6-10 mm-SVORKA KS SE SROUBEM M10 RD 6-10MM</t>
  </si>
  <si>
    <t>210220231R00</t>
  </si>
  <si>
    <t>Tyč jímací s upev. na stř.hřeben do 3 m, na stojan-Montáž tyčí jímacích délky do 3 m na stojan</t>
  </si>
  <si>
    <t>35444176</t>
  </si>
  <si>
    <t>Tyč jímací s rovným koncem N   JR3,0 N-tyč jímací s rovným koncem JT 3,0</t>
  </si>
  <si>
    <t>210220302RT2</t>
  </si>
  <si>
    <t>Svorka hromosvodová nad 2 šrouby /ST, SJ, SR, atd/,Montáž svorek hromosvodných typu SS, SR 03 se 2 šrouby</t>
  </si>
  <si>
    <t>210220301RT2</t>
  </si>
  <si>
    <t>Svorka hromosvodová do 2 šroubů /SS, SZ, SO/,včetně dodávky svorky SS,svorka spojovací SS pro lano D8-10 mm</t>
  </si>
  <si>
    <t>210220302RT5</t>
  </si>
  <si>
    <t>Svorka hromosvodová nad 2 šrouby /ST, SJ, SR, atd/,včetně dodávky svorky SJ 1 k jímací tyči,svorka FeZn k jímací tyči - 4 šrouby</t>
  </si>
  <si>
    <t>210220302RT3.1</t>
  </si>
  <si>
    <t>Svorka hromosvodová nad 2 šrouby /ST, SJ, SR, atd/,včetně dodávky svorky SK pro vodič d 6-10 mm,svorka křížová pro vodič D 6-10 mm</t>
  </si>
  <si>
    <t>210220302RT6</t>
  </si>
  <si>
    <t>Svorka hromosvodová nad 2 šrouby /ST, SJ, SR, atd/,včetně dodávky svorky SP kovových částí d 3-12 mm,svorka připojovací k připojení kovových částí</t>
  </si>
  <si>
    <t>35441475</t>
  </si>
  <si>
    <t>Podpěra vedení pod krytinu na svahu PV 12, PODPORA VEDENI PV</t>
  </si>
  <si>
    <t>210010555RT2</t>
  </si>
  <si>
    <t>Osazení a připojení ekvipotenciální svorkovnice,včetně dodávky svorkovnice EPS 2</t>
  </si>
  <si>
    <t>210030101R0A</t>
  </si>
  <si>
    <t>Osazení kotevních kovových prvků vstřelovacími hřeby</t>
  </si>
  <si>
    <t>34195</t>
  </si>
  <si>
    <t>Materiál pro elektroinstalaci-doplňkový pomocný</t>
  </si>
  <si>
    <t>970031035R00</t>
  </si>
  <si>
    <t>Vrtání jádrové do zdiva cihelného - Vrtání prostupů do DN50-4ks</t>
  </si>
  <si>
    <t>973046161R00</t>
  </si>
  <si>
    <t>Vysekání kapes zeď bet.-Vysekání kapes a výklenků ve zdivu betonovém pro krabice 7x7x5 cm</t>
  </si>
  <si>
    <t>128</t>
  </si>
  <si>
    <t>974052313R00</t>
  </si>
  <si>
    <t>Frézování drážky do 30x30 mm, strop,cihel.tvárnice-Vysekání rýh pro montáž trubek a kabelů v omítce vápenné a vápenocementové stropů šířky do 3 cm</t>
  </si>
  <si>
    <t>130</t>
  </si>
  <si>
    <t>132</t>
  </si>
  <si>
    <t>134</t>
  </si>
  <si>
    <t>979087311R00</t>
  </si>
  <si>
    <t>Vodorovné přemístění suti nošením do 10 m</t>
  </si>
  <si>
    <t>136</t>
  </si>
  <si>
    <t>979087391R00</t>
  </si>
  <si>
    <t>Příplatek za nošení suti každých dalších 10 m</t>
  </si>
  <si>
    <t>138</t>
  </si>
  <si>
    <t>979011111R00</t>
  </si>
  <si>
    <t>Svislá doprava suti a vybour. hmot za 2.NP a 1.PP</t>
  </si>
  <si>
    <t>140</t>
  </si>
  <si>
    <t>979094211R00</t>
  </si>
  <si>
    <t>Nakládání nebo překládání vybourané suti</t>
  </si>
  <si>
    <t>142</t>
  </si>
  <si>
    <t>144</t>
  </si>
  <si>
    <t>146</t>
  </si>
  <si>
    <t>SEZNAM FIGUR</t>
  </si>
  <si>
    <t>Výměra</t>
  </si>
  <si>
    <t>3+1,75+1,75</t>
  </si>
  <si>
    <t>Použití figury:</t>
  </si>
  <si>
    <t>APU_1</t>
  </si>
  <si>
    <t>Délka ostění</t>
  </si>
  <si>
    <t>KO1</t>
  </si>
  <si>
    <t>Keramický obklad</t>
  </si>
  <si>
    <t>1.np</t>
  </si>
  <si>
    <t>2.np</t>
  </si>
  <si>
    <t>3*1,75</t>
  </si>
  <si>
    <t>OMZD</t>
  </si>
  <si>
    <t>Omítky vč. zahradního domku</t>
  </si>
  <si>
    <t>S8</t>
  </si>
  <si>
    <t xml:space="preserve">Skladba S8 </t>
  </si>
  <si>
    <t>3*(2+1,23+6,46+13,585+6,03)</t>
  </si>
  <si>
    <t>(1,315+1+2+1+0,73+0,98+0,98+1,605+1,5+4,105+6,46)*(6,64-3)</t>
  </si>
  <si>
    <t>S9</t>
  </si>
  <si>
    <t>skladba S9</t>
  </si>
  <si>
    <t>otvory se neodečítají, ostění se nepřičítá</t>
  </si>
  <si>
    <t>(5,07+9,25+5,5+0,52)*3,79</t>
  </si>
  <si>
    <t>Vlastní</t>
  </si>
  <si>
    <t>Zdivo jednovrstvé z cihel broušených P12,5 na tenkovrstvou maltu tl 300 mm</t>
  </si>
  <si>
    <t>Překlad keramický vysoký dl 3500 mm</t>
  </si>
  <si>
    <t>Překlad keramický vysoký systémový 23,8 dl 3500 mm</t>
  </si>
  <si>
    <t>Příčka z cihel broušených keramických P10 na tenkovrstvou maltu tloušťky 115 mm</t>
  </si>
  <si>
    <t>Strop keramický tl 21 cm z keramických vložek a keramobetonových nosníků dl do 4 m OVN 50 cm</t>
  </si>
  <si>
    <t>Nástavba části objektu čp. 6 ve Zdislavicích</t>
  </si>
  <si>
    <t>Ztužující pásy a věnce ze ŽB tř. C 25/30</t>
  </si>
  <si>
    <t>Ztužující pásy a věnce z betonu železového (bez výztuže)  tř. C 25/30</t>
  </si>
  <si>
    <t>Osazování ocelových zárubní protipožárních a protipožárních dveří  do vynechaného otvoru, s obetonováním, dveří jednokřídlových do 2,5 m2</t>
  </si>
  <si>
    <t>Osazování protipožárních nebo protiplynových zárubní a dveří jednokřídlových do 2,5 m2 se samozavíračem</t>
  </si>
  <si>
    <t>Asfaltový pás typu S, modifkace SBS dle specifikace v PD (role/7,5m2)</t>
  </si>
  <si>
    <t>Asfaltový pás typu S, modifkace SBS (role/7,5m2)</t>
  </si>
  <si>
    <t>mPVC střešní folie, dle specifikace v PD, přit. 2,0mm,š.2,10m šedá (31,5m2)</t>
  </si>
  <si>
    <t>mPVC střešní fólie přit. 2,0mm,š.2,10m šedá (31,5m2)</t>
  </si>
  <si>
    <t>okno plastové s fixním zasklením izolačním trojsklem přes plochu 1m2 přes v 2,5m</t>
  </si>
  <si>
    <t>Montáž zábradlí ocelové vnitřního včetně madla</t>
  </si>
  <si>
    <t>Ocelové protipožární zárubeň EW 15, 30, 45 D1 900x2095mm</t>
  </si>
  <si>
    <t>ocelové protipožární zárubeň EW 15, 30, 45 D1 rohová zárubeň 900x2095mm</t>
  </si>
  <si>
    <t>dveře jednokřídlé dřevěné z lehčené DTD s povrchovou úpravou z CPL laminátu plné 800mm včetně kování a samozavírače C3 dle specifikace PD</t>
  </si>
  <si>
    <t>dveře jednokřídlé dřevěné plné 800x1970mm</t>
  </si>
  <si>
    <t>deska parapetní dřevotřísková vnitřní s HPL povrchovou úpravou 300x1000mm</t>
  </si>
  <si>
    <t>Otopná těl.panel.deskový  600/2600</t>
  </si>
  <si>
    <t>Otopná těl.panel. deskový  600/2600</t>
  </si>
  <si>
    <r>
  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                               </t>
    </r>
    <r>
      <rPr>
        <b/>
        <i/>
        <u/>
        <sz val="8"/>
        <color rgb="FF969696"/>
        <rFont val="Arial CE"/>
        <family val="2"/>
        <charset val="238"/>
      </rPr>
      <t>Pokud jsou v soupisu stavebních prací a dodávek výjimečně uvedeny obchodní názvy, slouží tyto informace pouze k upřesnění specifikace technického a kvalitativního standardu. Může být použito i jiných, kvalitativně a technicky obdobných řešení.</t>
    </r>
  </si>
  <si>
    <t>vlastní</t>
  </si>
  <si>
    <t>09</t>
  </si>
  <si>
    <t>Koordinační a kompletační činnost zhotovitele</t>
  </si>
  <si>
    <t>Geodetické práce při výstavbě</t>
  </si>
  <si>
    <t>Stropy keramické z cihelných stropních vložek a keramobetonových nosníků včetně zmonolitnění konstrukce z betonu C 20/25 a svařované sítě při osové vzdálenosti nosníků 50 cm, z vložek výšky 15 cm, tloušťky stropní konstrukce 21 cm, z nosníků délky přes 3 do 4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</si>
</sst>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u/>
      <sz val="11"/>
      <color theme="10"/>
      <name val="Calibri"/>
      <scheme val="minor"/>
    </font>
    <font>
      <b/>
      <sz val="8"/>
      <color rgb="FF969696"/>
      <name val="Arial CE"/>
      <family val="2"/>
      <charset val="238"/>
    </font>
    <font>
      <b/>
      <sz val="12"/>
      <color rgb="FF969696"/>
      <name val="Arial CE"/>
      <family val="2"/>
      <charset val="238"/>
    </font>
    <font>
      <b/>
      <i/>
      <u/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sz val="7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7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horizontal="right" vertical="center"/>
    </xf>
    <xf numFmtId="4" fontId="15" fillId="0" borderId="0" xfId="0" applyNumberFormat="1" applyFont="1" applyBorder="1" applyAlignment="1">
      <alignment horizontal="right"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29" fillId="0" borderId="0" xfId="0" applyFont="1" applyAlignment="1">
      <alignment horizontal="left" vertical="center"/>
    </xf>
    <xf numFmtId="0" fontId="0" fillId="0" borderId="2" xfId="0" applyBorder="1" applyProtection="1">
      <protection locked="0"/>
    </xf>
    <xf numFmtId="0" fontId="30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4" fontId="1" fillId="0" borderId="0" xfId="0" applyNumberFormat="1" applyFont="1" applyAlignment="1">
      <alignment vertical="center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horizontal="right" vertical="center"/>
      <protection locked="0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2" fillId="5" borderId="0" xfId="0" applyFont="1" applyFill="1" applyAlignment="1">
      <alignment horizontal="left" vertical="center"/>
    </xf>
    <xf numFmtId="0" fontId="22" fillId="5" borderId="0" xfId="0" applyFont="1" applyFill="1" applyAlignment="1" applyProtection="1">
      <alignment horizontal="right" vertical="center"/>
      <protection locked="0"/>
    </xf>
    <xf numFmtId="0" fontId="22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4" fontId="24" fillId="0" borderId="0" xfId="0" applyNumberFormat="1" applyFont="1" applyAlignment="1" applyProtection="1">
      <alignment vertical="center"/>
      <protection locked="0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 applyProtection="1">
      <alignment horizontal="center" vertical="center" wrapText="1"/>
      <protection locked="0"/>
    </xf>
    <xf numFmtId="0" fontId="22" fillId="5" borderId="1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/>
    <xf numFmtId="4" fontId="32" fillId="0" borderId="12" xfId="0" applyNumberFormat="1" applyFont="1" applyBorder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4" fontId="8" fillId="0" borderId="0" xfId="0" applyNumberFormat="1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4" fontId="22" fillId="3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4" fontId="23" fillId="0" borderId="0" xfId="0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 wrapText="1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6" fillId="0" borderId="22" xfId="0" applyFont="1" applyBorder="1" applyAlignment="1" applyProtection="1">
      <alignment horizontal="center" vertical="center"/>
      <protection locked="0"/>
    </xf>
    <xf numFmtId="49" fontId="36" fillId="0" borderId="22" xfId="0" applyNumberFormat="1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center" vertical="center" wrapText="1"/>
      <protection locked="0"/>
    </xf>
    <xf numFmtId="167" fontId="36" fillId="0" borderId="22" xfId="0" applyNumberFormat="1" applyFont="1" applyBorder="1" applyAlignment="1" applyProtection="1">
      <alignment vertical="center"/>
      <protection locked="0"/>
    </xf>
    <xf numFmtId="4" fontId="36" fillId="3" borderId="22" xfId="0" applyNumberFormat="1" applyFont="1" applyFill="1" applyBorder="1" applyAlignment="1" applyProtection="1">
      <alignment vertical="center"/>
      <protection locked="0"/>
    </xf>
    <xf numFmtId="0" fontId="37" fillId="0" borderId="22" xfId="0" applyFont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  <protection locked="0"/>
    </xf>
    <xf numFmtId="0" fontId="37" fillId="0" borderId="3" xfId="0" applyFont="1" applyBorder="1" applyAlignment="1">
      <alignment vertical="center"/>
    </xf>
    <xf numFmtId="0" fontId="36" fillId="3" borderId="14" xfId="0" applyFont="1" applyFill="1" applyBorder="1" applyAlignment="1" applyProtection="1">
      <alignment horizontal="left" vertical="center"/>
      <protection locked="0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38" fillId="0" borderId="16" xfId="0" applyFont="1" applyBorder="1" applyAlignment="1">
      <alignment horizontal="left" vertical="center" wrapText="1"/>
    </xf>
    <xf numFmtId="0" fontId="38" fillId="0" borderId="22" xfId="0" applyFont="1" applyBorder="1" applyAlignment="1">
      <alignment horizontal="left" vertical="center" wrapText="1"/>
    </xf>
    <xf numFmtId="0" fontId="38" fillId="0" borderId="22" xfId="0" applyFont="1" applyBorder="1" applyAlignment="1">
      <alignment horizontal="left" vertical="center"/>
    </xf>
    <xf numFmtId="167" fontId="38" fillId="0" borderId="18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3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41" fillId="0" borderId="0" xfId="0" applyFont="1" applyAlignment="1">
      <alignment horizontal="left" vertical="center"/>
    </xf>
    <xf numFmtId="0" fontId="43" fillId="0" borderId="22" xfId="0" applyFont="1" applyBorder="1" applyAlignment="1" applyProtection="1">
      <alignment horizontal="left" vertical="center" wrapText="1"/>
      <protection locked="0"/>
    </xf>
    <xf numFmtId="49" fontId="43" fillId="0" borderId="22" xfId="0" applyNumberFormat="1" applyFont="1" applyBorder="1" applyAlignment="1" applyProtection="1">
      <alignment horizontal="left" vertical="center" wrapText="1"/>
      <protection locked="0"/>
    </xf>
    <xf numFmtId="0" fontId="44" fillId="0" borderId="0" xfId="0" applyFont="1" applyAlignment="1">
      <alignment horizontal="left" vertical="center" wrapText="1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right" vertical="center"/>
    </xf>
    <xf numFmtId="0" fontId="22" fillId="5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0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6385" cy="28638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8"/>
  <sheetViews>
    <sheetView showGridLines="0" workbookViewId="0">
      <selection activeCell="AN8" sqref="AN8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9" width="25.83203125" style="1" hidden="1" customWidth="1"/>
    <col min="50" max="51" width="21.6640625" style="1" hidden="1" customWidth="1"/>
    <col min="52" max="53" width="25" style="1" hidden="1" customWidth="1"/>
    <col min="54" max="54" width="21.6640625" style="1" hidden="1" customWidth="1"/>
    <col min="55" max="55" width="19.1640625" style="1" hidden="1" customWidth="1"/>
    <col min="56" max="56" width="25" style="1" hidden="1" customWidth="1"/>
    <col min="57" max="57" width="21.6640625" style="1" hidden="1" customWidth="1"/>
    <col min="58" max="58" width="19.1640625" style="1" hidden="1" customWidth="1"/>
    <col min="59" max="59" width="66.5" style="1" customWidth="1"/>
    <col min="71" max="91" width="9.33203125" style="1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4</v>
      </c>
      <c r="BV1" s="16" t="s">
        <v>5</v>
      </c>
    </row>
    <row r="2" spans="1:74" s="1" customFormat="1" ht="36.950000000000003" customHeight="1">
      <c r="AR2" s="234" t="s">
        <v>6</v>
      </c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235"/>
      <c r="BG2" s="235"/>
      <c r="BS2" s="17" t="s">
        <v>7</v>
      </c>
      <c r="BT2" s="17" t="s">
        <v>8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7</v>
      </c>
      <c r="BT3" s="17" t="s">
        <v>9</v>
      </c>
    </row>
    <row r="4" spans="1:74" s="1" customFormat="1" ht="24.95" customHeight="1">
      <c r="B4" s="20"/>
      <c r="D4" s="21" t="s">
        <v>10</v>
      </c>
      <c r="AR4" s="20"/>
      <c r="AS4" s="22" t="s">
        <v>11</v>
      </c>
      <c r="BG4" s="230" t="s">
        <v>12</v>
      </c>
      <c r="BS4" s="17" t="s">
        <v>13</v>
      </c>
    </row>
    <row r="5" spans="1:74" s="1" customFormat="1" ht="12" customHeight="1">
      <c r="B5" s="20"/>
      <c r="D5" s="23" t="s">
        <v>14</v>
      </c>
      <c r="K5" s="265" t="s">
        <v>15</v>
      </c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5"/>
      <c r="AA5" s="235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5"/>
      <c r="AN5" s="235"/>
      <c r="AO5" s="235"/>
      <c r="AR5" s="20"/>
      <c r="BG5" s="262" t="s">
        <v>1042</v>
      </c>
      <c r="BS5" s="17" t="s">
        <v>7</v>
      </c>
    </row>
    <row r="6" spans="1:74" s="1" customFormat="1" ht="36.950000000000003" customHeight="1">
      <c r="B6" s="20"/>
      <c r="D6" s="25" t="s">
        <v>16</v>
      </c>
      <c r="K6" s="266" t="s">
        <v>1024</v>
      </c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  <c r="AM6" s="235"/>
      <c r="AN6" s="235"/>
      <c r="AO6" s="235"/>
      <c r="AR6" s="20"/>
      <c r="BG6" s="263"/>
      <c r="BS6" s="17" t="s">
        <v>7</v>
      </c>
    </row>
    <row r="7" spans="1:74" s="1" customFormat="1" ht="12" customHeight="1">
      <c r="B7" s="20"/>
      <c r="D7" s="26" t="s">
        <v>18</v>
      </c>
      <c r="K7" s="24" t="s">
        <v>1</v>
      </c>
      <c r="AK7" s="26" t="s">
        <v>19</v>
      </c>
      <c r="AN7" s="24" t="s">
        <v>1</v>
      </c>
      <c r="AR7" s="20"/>
      <c r="BG7" s="263"/>
      <c r="BS7" s="17" t="s">
        <v>7</v>
      </c>
    </row>
    <row r="8" spans="1:74" s="1" customFormat="1" ht="12" customHeight="1">
      <c r="B8" s="20"/>
      <c r="D8" s="26" t="s">
        <v>20</v>
      </c>
      <c r="K8" s="24" t="s">
        <v>21</v>
      </c>
      <c r="AK8" s="26" t="s">
        <v>22</v>
      </c>
      <c r="AN8" s="27"/>
      <c r="AR8" s="20"/>
      <c r="BG8" s="263"/>
      <c r="BS8" s="17" t="s">
        <v>7</v>
      </c>
    </row>
    <row r="9" spans="1:74" s="1" customFormat="1" ht="14.45" customHeight="1">
      <c r="B9" s="20"/>
      <c r="AR9" s="20"/>
      <c r="BG9" s="263"/>
      <c r="BS9" s="17" t="s">
        <v>7</v>
      </c>
    </row>
    <row r="10" spans="1:74" s="1" customFormat="1" ht="12" customHeight="1">
      <c r="B10" s="20"/>
      <c r="D10" s="26" t="s">
        <v>23</v>
      </c>
      <c r="AK10" s="26" t="s">
        <v>24</v>
      </c>
      <c r="AN10" s="24" t="s">
        <v>1</v>
      </c>
      <c r="AR10" s="20"/>
      <c r="BG10" s="263"/>
      <c r="BS10" s="17" t="s">
        <v>7</v>
      </c>
    </row>
    <row r="11" spans="1:74" s="1" customFormat="1" ht="18.399999999999999" customHeight="1">
      <c r="B11" s="20"/>
      <c r="E11" s="24" t="s">
        <v>25</v>
      </c>
      <c r="AK11" s="26" t="s">
        <v>26</v>
      </c>
      <c r="AN11" s="24" t="s">
        <v>1</v>
      </c>
      <c r="AR11" s="20"/>
      <c r="BG11" s="263"/>
      <c r="BS11" s="17" t="s">
        <v>7</v>
      </c>
    </row>
    <row r="12" spans="1:74" s="1" customFormat="1" ht="6.95" customHeight="1">
      <c r="B12" s="20"/>
      <c r="AR12" s="20"/>
      <c r="BG12" s="263"/>
      <c r="BS12" s="17" t="s">
        <v>7</v>
      </c>
    </row>
    <row r="13" spans="1:74" s="1" customFormat="1" ht="12" customHeight="1">
      <c r="B13" s="20"/>
      <c r="D13" s="26" t="s">
        <v>27</v>
      </c>
      <c r="AK13" s="26" t="s">
        <v>24</v>
      </c>
      <c r="AN13" s="28" t="s">
        <v>28</v>
      </c>
      <c r="AR13" s="20"/>
      <c r="BG13" s="263"/>
      <c r="BS13" s="17" t="s">
        <v>7</v>
      </c>
    </row>
    <row r="14" spans="1:74" ht="12.75">
      <c r="B14" s="20"/>
      <c r="E14" s="267" t="s">
        <v>28</v>
      </c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268"/>
      <c r="Z14" s="268"/>
      <c r="AA14" s="268"/>
      <c r="AB14" s="268"/>
      <c r="AC14" s="268"/>
      <c r="AD14" s="268"/>
      <c r="AE14" s="268"/>
      <c r="AF14" s="268"/>
      <c r="AG14" s="268"/>
      <c r="AH14" s="268"/>
      <c r="AI14" s="268"/>
      <c r="AJ14" s="268"/>
      <c r="AK14" s="26" t="s">
        <v>26</v>
      </c>
      <c r="AN14" s="28" t="s">
        <v>28</v>
      </c>
      <c r="AR14" s="20"/>
      <c r="BG14" s="263"/>
      <c r="BS14" s="17" t="s">
        <v>7</v>
      </c>
    </row>
    <row r="15" spans="1:74" s="1" customFormat="1" ht="6.95" customHeight="1">
      <c r="B15" s="20"/>
      <c r="AR15" s="20"/>
      <c r="BG15" s="263"/>
      <c r="BS15" s="17" t="s">
        <v>3</v>
      </c>
    </row>
    <row r="16" spans="1:74" s="1" customFormat="1" ht="12" customHeight="1">
      <c r="B16" s="20"/>
      <c r="D16" s="26" t="s">
        <v>29</v>
      </c>
      <c r="AK16" s="26" t="s">
        <v>24</v>
      </c>
      <c r="AN16" s="24" t="s">
        <v>1</v>
      </c>
      <c r="AR16" s="20"/>
      <c r="BG16" s="263"/>
      <c r="BS16" s="17" t="s">
        <v>3</v>
      </c>
    </row>
    <row r="17" spans="1:71" s="1" customFormat="1" ht="18.399999999999999" customHeight="1">
      <c r="B17" s="20"/>
      <c r="E17" s="24" t="s">
        <v>25</v>
      </c>
      <c r="AK17" s="26" t="s">
        <v>26</v>
      </c>
      <c r="AN17" s="24" t="s">
        <v>1</v>
      </c>
      <c r="AR17" s="20"/>
      <c r="BG17" s="263"/>
      <c r="BS17" s="17" t="s">
        <v>4</v>
      </c>
    </row>
    <row r="18" spans="1:71" s="1" customFormat="1" ht="6.95" customHeight="1">
      <c r="B18" s="20"/>
      <c r="AR18" s="20"/>
      <c r="BG18" s="263"/>
      <c r="BS18" s="17" t="s">
        <v>7</v>
      </c>
    </row>
    <row r="19" spans="1:71" s="1" customFormat="1" ht="12" customHeight="1">
      <c r="B19" s="20"/>
      <c r="D19" s="26" t="s">
        <v>30</v>
      </c>
      <c r="AK19" s="26" t="s">
        <v>24</v>
      </c>
      <c r="AN19" s="24" t="s">
        <v>1</v>
      </c>
      <c r="AR19" s="20"/>
      <c r="BG19" s="263"/>
      <c r="BS19" s="17" t="s">
        <v>7</v>
      </c>
    </row>
    <row r="20" spans="1:71" s="1" customFormat="1" ht="18.399999999999999" customHeight="1">
      <c r="B20" s="20"/>
      <c r="E20" s="24" t="s">
        <v>25</v>
      </c>
      <c r="AK20" s="26" t="s">
        <v>26</v>
      </c>
      <c r="AN20" s="24" t="s">
        <v>1</v>
      </c>
      <c r="AR20" s="20"/>
      <c r="BG20" s="263"/>
      <c r="BS20" s="17" t="s">
        <v>4</v>
      </c>
    </row>
    <row r="21" spans="1:71" s="1" customFormat="1" ht="6.95" customHeight="1">
      <c r="B21" s="20"/>
      <c r="AR21" s="20"/>
      <c r="BG21" s="263"/>
    </row>
    <row r="22" spans="1:71" s="1" customFormat="1" ht="12" customHeight="1">
      <c r="B22" s="20"/>
      <c r="D22" s="26" t="s">
        <v>31</v>
      </c>
      <c r="AR22" s="20"/>
      <c r="BG22" s="263"/>
    </row>
    <row r="23" spans="1:71" s="1" customFormat="1" ht="16.5" customHeight="1">
      <c r="B23" s="20"/>
      <c r="E23" s="269" t="s">
        <v>1</v>
      </c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269"/>
      <c r="Y23" s="269"/>
      <c r="Z23" s="269"/>
      <c r="AA23" s="269"/>
      <c r="AB23" s="269"/>
      <c r="AC23" s="269"/>
      <c r="AD23" s="269"/>
      <c r="AE23" s="269"/>
      <c r="AF23" s="269"/>
      <c r="AG23" s="269"/>
      <c r="AH23" s="269"/>
      <c r="AI23" s="269"/>
      <c r="AJ23" s="269"/>
      <c r="AK23" s="269"/>
      <c r="AL23" s="269"/>
      <c r="AM23" s="269"/>
      <c r="AN23" s="269"/>
      <c r="AR23" s="20"/>
      <c r="BG23" s="263"/>
    </row>
    <row r="24" spans="1:71" s="1" customFormat="1" ht="6.95" customHeight="1">
      <c r="B24" s="20"/>
      <c r="AR24" s="20"/>
      <c r="BG24" s="263"/>
    </row>
    <row r="25" spans="1:71" s="1" customFormat="1" ht="6.95" customHeight="1">
      <c r="B25" s="20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R25" s="20"/>
      <c r="BG25" s="263"/>
    </row>
    <row r="26" spans="1:71" s="2" customFormat="1" ht="25.9" customHeight="1">
      <c r="A26" s="30"/>
      <c r="B26" s="31"/>
      <c r="C26" s="30"/>
      <c r="D26" s="32" t="s">
        <v>32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270">
        <f>ROUND(AG94,2)</f>
        <v>0</v>
      </c>
      <c r="AL26" s="271"/>
      <c r="AM26" s="271"/>
      <c r="AN26" s="271"/>
      <c r="AO26" s="271"/>
      <c r="AP26" s="30"/>
      <c r="AQ26" s="30"/>
      <c r="AR26" s="31"/>
      <c r="BG26" s="263"/>
    </row>
    <row r="27" spans="1:71" s="2" customFormat="1" ht="6.95" customHeight="1">
      <c r="A27" s="30"/>
      <c r="B27" s="31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1"/>
      <c r="BG27" s="263"/>
    </row>
    <row r="28" spans="1:71" s="2" customFormat="1" ht="12.75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272" t="s">
        <v>33</v>
      </c>
      <c r="M28" s="272"/>
      <c r="N28" s="272"/>
      <c r="O28" s="272"/>
      <c r="P28" s="272"/>
      <c r="Q28" s="30"/>
      <c r="R28" s="30"/>
      <c r="S28" s="30"/>
      <c r="T28" s="30"/>
      <c r="U28" s="30"/>
      <c r="V28" s="30"/>
      <c r="W28" s="272" t="s">
        <v>34</v>
      </c>
      <c r="X28" s="272"/>
      <c r="Y28" s="272"/>
      <c r="Z28" s="272"/>
      <c r="AA28" s="272"/>
      <c r="AB28" s="272"/>
      <c r="AC28" s="272"/>
      <c r="AD28" s="272"/>
      <c r="AE28" s="272"/>
      <c r="AF28" s="30"/>
      <c r="AG28" s="30"/>
      <c r="AH28" s="30"/>
      <c r="AI28" s="30"/>
      <c r="AJ28" s="30"/>
      <c r="AK28" s="272" t="s">
        <v>35</v>
      </c>
      <c r="AL28" s="272"/>
      <c r="AM28" s="272"/>
      <c r="AN28" s="272"/>
      <c r="AO28" s="272"/>
      <c r="AP28" s="30"/>
      <c r="AQ28" s="30"/>
      <c r="AR28" s="31"/>
      <c r="BG28" s="263"/>
    </row>
    <row r="29" spans="1:71" s="3" customFormat="1" ht="14.45" customHeight="1">
      <c r="B29" s="35"/>
      <c r="D29" s="26" t="s">
        <v>36</v>
      </c>
      <c r="F29" s="26" t="s">
        <v>37</v>
      </c>
      <c r="L29" s="257">
        <v>0.21</v>
      </c>
      <c r="M29" s="256"/>
      <c r="N29" s="256"/>
      <c r="O29" s="256"/>
      <c r="P29" s="256"/>
      <c r="W29" s="255">
        <f>ROUND(BB94, 2)</f>
        <v>0</v>
      </c>
      <c r="X29" s="256"/>
      <c r="Y29" s="256"/>
      <c r="Z29" s="256"/>
      <c r="AA29" s="256"/>
      <c r="AB29" s="256"/>
      <c r="AC29" s="256"/>
      <c r="AD29" s="256"/>
      <c r="AE29" s="256"/>
      <c r="AK29" s="255">
        <f>ROUND(AX94, 2)</f>
        <v>0</v>
      </c>
      <c r="AL29" s="256"/>
      <c r="AM29" s="256"/>
      <c r="AN29" s="256"/>
      <c r="AO29" s="256"/>
      <c r="AR29" s="35"/>
      <c r="BG29" s="264"/>
    </row>
    <row r="30" spans="1:71" s="3" customFormat="1" ht="14.45" customHeight="1">
      <c r="B30" s="35"/>
      <c r="F30" s="26" t="s">
        <v>38</v>
      </c>
      <c r="L30" s="257">
        <v>0.15</v>
      </c>
      <c r="M30" s="256"/>
      <c r="N30" s="256"/>
      <c r="O30" s="256"/>
      <c r="P30" s="256"/>
      <c r="W30" s="255">
        <f>ROUND(BC94, 2)</f>
        <v>0</v>
      </c>
      <c r="X30" s="256"/>
      <c r="Y30" s="256"/>
      <c r="Z30" s="256"/>
      <c r="AA30" s="256"/>
      <c r="AB30" s="256"/>
      <c r="AC30" s="256"/>
      <c r="AD30" s="256"/>
      <c r="AE30" s="256"/>
      <c r="AK30" s="255">
        <f>ROUND(AY94, 2)</f>
        <v>0</v>
      </c>
      <c r="AL30" s="256"/>
      <c r="AM30" s="256"/>
      <c r="AN30" s="256"/>
      <c r="AO30" s="256"/>
      <c r="AR30" s="35"/>
      <c r="BG30" s="264"/>
    </row>
    <row r="31" spans="1:71" s="3" customFormat="1" ht="14.45" hidden="1" customHeight="1">
      <c r="B31" s="35"/>
      <c r="F31" s="26" t="s">
        <v>39</v>
      </c>
      <c r="L31" s="257">
        <v>0.21</v>
      </c>
      <c r="M31" s="256"/>
      <c r="N31" s="256"/>
      <c r="O31" s="256"/>
      <c r="P31" s="256"/>
      <c r="W31" s="255">
        <f>ROUND(BD94, 2)</f>
        <v>0</v>
      </c>
      <c r="X31" s="256"/>
      <c r="Y31" s="256"/>
      <c r="Z31" s="256"/>
      <c r="AA31" s="256"/>
      <c r="AB31" s="256"/>
      <c r="AC31" s="256"/>
      <c r="AD31" s="256"/>
      <c r="AE31" s="256"/>
      <c r="AK31" s="255">
        <v>0</v>
      </c>
      <c r="AL31" s="256"/>
      <c r="AM31" s="256"/>
      <c r="AN31" s="256"/>
      <c r="AO31" s="256"/>
      <c r="AR31" s="35"/>
      <c r="BG31" s="264"/>
    </row>
    <row r="32" spans="1:71" s="3" customFormat="1" ht="14.45" hidden="1" customHeight="1">
      <c r="B32" s="35"/>
      <c r="F32" s="26" t="s">
        <v>40</v>
      </c>
      <c r="L32" s="257">
        <v>0.15</v>
      </c>
      <c r="M32" s="256"/>
      <c r="N32" s="256"/>
      <c r="O32" s="256"/>
      <c r="P32" s="256"/>
      <c r="W32" s="255">
        <f>ROUND(BE94, 2)</f>
        <v>0</v>
      </c>
      <c r="X32" s="256"/>
      <c r="Y32" s="256"/>
      <c r="Z32" s="256"/>
      <c r="AA32" s="256"/>
      <c r="AB32" s="256"/>
      <c r="AC32" s="256"/>
      <c r="AD32" s="256"/>
      <c r="AE32" s="256"/>
      <c r="AK32" s="255">
        <v>0</v>
      </c>
      <c r="AL32" s="256"/>
      <c r="AM32" s="256"/>
      <c r="AN32" s="256"/>
      <c r="AO32" s="256"/>
      <c r="AR32" s="35"/>
      <c r="BG32" s="264"/>
    </row>
    <row r="33" spans="1:59" s="3" customFormat="1" ht="14.45" hidden="1" customHeight="1">
      <c r="B33" s="35"/>
      <c r="F33" s="26" t="s">
        <v>41</v>
      </c>
      <c r="L33" s="257">
        <v>0</v>
      </c>
      <c r="M33" s="256"/>
      <c r="N33" s="256"/>
      <c r="O33" s="256"/>
      <c r="P33" s="256"/>
      <c r="W33" s="255">
        <f>ROUND(BF94, 2)</f>
        <v>0</v>
      </c>
      <c r="X33" s="256"/>
      <c r="Y33" s="256"/>
      <c r="Z33" s="256"/>
      <c r="AA33" s="256"/>
      <c r="AB33" s="256"/>
      <c r="AC33" s="256"/>
      <c r="AD33" s="256"/>
      <c r="AE33" s="256"/>
      <c r="AK33" s="255">
        <v>0</v>
      </c>
      <c r="AL33" s="256"/>
      <c r="AM33" s="256"/>
      <c r="AN33" s="256"/>
      <c r="AO33" s="256"/>
      <c r="AR33" s="35"/>
      <c r="BG33" s="264"/>
    </row>
    <row r="34" spans="1:59" s="2" customFormat="1" ht="6.95" customHeight="1">
      <c r="A34" s="30"/>
      <c r="B34" s="31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1"/>
      <c r="BG34" s="263"/>
    </row>
    <row r="35" spans="1:59" s="2" customFormat="1" ht="25.9" customHeight="1">
      <c r="A35" s="30"/>
      <c r="B35" s="31"/>
      <c r="C35" s="36"/>
      <c r="D35" s="37" t="s">
        <v>42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43</v>
      </c>
      <c r="U35" s="38"/>
      <c r="V35" s="38"/>
      <c r="W35" s="38"/>
      <c r="X35" s="258" t="s">
        <v>44</v>
      </c>
      <c r="Y35" s="259"/>
      <c r="Z35" s="259"/>
      <c r="AA35" s="259"/>
      <c r="AB35" s="259"/>
      <c r="AC35" s="38"/>
      <c r="AD35" s="38"/>
      <c r="AE35" s="38"/>
      <c r="AF35" s="38"/>
      <c r="AG35" s="38"/>
      <c r="AH35" s="38"/>
      <c r="AI35" s="38"/>
      <c r="AJ35" s="38"/>
      <c r="AK35" s="260">
        <f>SUM(AK26:AK33)</f>
        <v>0</v>
      </c>
      <c r="AL35" s="259"/>
      <c r="AM35" s="259"/>
      <c r="AN35" s="259"/>
      <c r="AO35" s="261"/>
      <c r="AP35" s="36"/>
      <c r="AQ35" s="36"/>
      <c r="AR35" s="31"/>
      <c r="BG35" s="229"/>
    </row>
    <row r="36" spans="1:59" s="2" customFormat="1" ht="6.95" customHeight="1">
      <c r="A36" s="30"/>
      <c r="B36" s="31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1"/>
      <c r="BG36" s="30"/>
    </row>
    <row r="37" spans="1:59" s="2" customFormat="1" ht="14.45" customHeight="1">
      <c r="A37" s="30"/>
      <c r="B37" s="31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1"/>
      <c r="BG37" s="30"/>
    </row>
    <row r="38" spans="1:59" s="1" customFormat="1" ht="14.45" customHeight="1">
      <c r="B38" s="20"/>
      <c r="AR38" s="20"/>
    </row>
    <row r="39" spans="1:59" s="1" customFormat="1" ht="14.45" customHeight="1">
      <c r="B39" s="20"/>
      <c r="AR39" s="20"/>
    </row>
    <row r="40" spans="1:59" s="1" customFormat="1" ht="14.45" customHeight="1">
      <c r="B40" s="20"/>
      <c r="AR40" s="20"/>
    </row>
    <row r="41" spans="1:59" s="1" customFormat="1" ht="14.45" customHeight="1">
      <c r="B41" s="20"/>
      <c r="AR41" s="20"/>
    </row>
    <row r="42" spans="1:59" s="1" customFormat="1" ht="14.45" customHeight="1">
      <c r="B42" s="20"/>
      <c r="AR42" s="20"/>
    </row>
    <row r="43" spans="1:59" s="1" customFormat="1" ht="14.45" customHeight="1">
      <c r="B43" s="20"/>
      <c r="AR43" s="20"/>
    </row>
    <row r="44" spans="1:59" s="1" customFormat="1" ht="14.45" customHeight="1">
      <c r="B44" s="20"/>
      <c r="AR44" s="20"/>
    </row>
    <row r="45" spans="1:59" s="1" customFormat="1" ht="14.45" customHeight="1">
      <c r="B45" s="20"/>
      <c r="AR45" s="20"/>
    </row>
    <row r="46" spans="1:59" s="1" customFormat="1" ht="14.45" customHeight="1">
      <c r="B46" s="20"/>
      <c r="AR46" s="20"/>
    </row>
    <row r="47" spans="1:59" s="1" customFormat="1" ht="14.45" customHeight="1">
      <c r="B47" s="20"/>
      <c r="AR47" s="20"/>
    </row>
    <row r="48" spans="1:59" s="1" customFormat="1" ht="14.45" customHeight="1">
      <c r="B48" s="20"/>
      <c r="AR48" s="20"/>
    </row>
    <row r="49" spans="1:59" s="2" customFormat="1" ht="14.45" customHeight="1">
      <c r="B49" s="40"/>
      <c r="D49" s="41" t="s">
        <v>45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1" t="s">
        <v>46</v>
      </c>
      <c r="AI49" s="42"/>
      <c r="AJ49" s="42"/>
      <c r="AK49" s="42"/>
      <c r="AL49" s="42"/>
      <c r="AM49" s="42"/>
      <c r="AN49" s="42"/>
      <c r="AO49" s="42"/>
      <c r="AR49" s="40"/>
    </row>
    <row r="50" spans="1:59">
      <c r="B50" s="20"/>
      <c r="AR50" s="20"/>
    </row>
    <row r="51" spans="1:59">
      <c r="B51" s="20"/>
      <c r="AR51" s="20"/>
    </row>
    <row r="52" spans="1:59">
      <c r="B52" s="20"/>
      <c r="AR52" s="20"/>
    </row>
    <row r="53" spans="1:59">
      <c r="B53" s="20"/>
      <c r="AR53" s="20"/>
    </row>
    <row r="54" spans="1:59">
      <c r="B54" s="20"/>
      <c r="AR54" s="20"/>
    </row>
    <row r="55" spans="1:59">
      <c r="B55" s="20"/>
      <c r="AR55" s="20"/>
    </row>
    <row r="56" spans="1:59">
      <c r="B56" s="20"/>
      <c r="AR56" s="20"/>
    </row>
    <row r="57" spans="1:59">
      <c r="B57" s="20"/>
      <c r="AR57" s="20"/>
    </row>
    <row r="58" spans="1:59">
      <c r="B58" s="20"/>
      <c r="AR58" s="20"/>
    </row>
    <row r="59" spans="1:59">
      <c r="B59" s="20"/>
      <c r="AR59" s="20"/>
    </row>
    <row r="60" spans="1:59" s="2" customFormat="1" ht="12.75">
      <c r="A60" s="30"/>
      <c r="B60" s="31"/>
      <c r="C60" s="30"/>
      <c r="D60" s="43" t="s">
        <v>47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43" t="s">
        <v>48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43" t="s">
        <v>47</v>
      </c>
      <c r="AI60" s="33"/>
      <c r="AJ60" s="33"/>
      <c r="AK60" s="33"/>
      <c r="AL60" s="33"/>
      <c r="AM60" s="43" t="s">
        <v>48</v>
      </c>
      <c r="AN60" s="33"/>
      <c r="AO60" s="33"/>
      <c r="AP60" s="30"/>
      <c r="AQ60" s="30"/>
      <c r="AR60" s="31"/>
      <c r="BG60" s="30"/>
    </row>
    <row r="61" spans="1:59">
      <c r="B61" s="20"/>
      <c r="AR61" s="20"/>
    </row>
    <row r="62" spans="1:59">
      <c r="B62" s="20"/>
      <c r="AR62" s="20"/>
    </row>
    <row r="63" spans="1:59">
      <c r="B63" s="20"/>
      <c r="AR63" s="20"/>
    </row>
    <row r="64" spans="1:59" s="2" customFormat="1" ht="12.75">
      <c r="A64" s="30"/>
      <c r="B64" s="31"/>
      <c r="C64" s="30"/>
      <c r="D64" s="41" t="s">
        <v>49</v>
      </c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1" t="s">
        <v>50</v>
      </c>
      <c r="AI64" s="44"/>
      <c r="AJ64" s="44"/>
      <c r="AK64" s="44"/>
      <c r="AL64" s="44"/>
      <c r="AM64" s="44"/>
      <c r="AN64" s="44"/>
      <c r="AO64" s="44"/>
      <c r="AP64" s="30"/>
      <c r="AQ64" s="30"/>
      <c r="AR64" s="31"/>
      <c r="BG64" s="30"/>
    </row>
    <row r="65" spans="1:59">
      <c r="B65" s="20"/>
      <c r="AR65" s="20"/>
    </row>
    <row r="66" spans="1:59">
      <c r="B66" s="20"/>
      <c r="AR66" s="20"/>
    </row>
    <row r="67" spans="1:59">
      <c r="B67" s="20"/>
      <c r="AR67" s="20"/>
    </row>
    <row r="68" spans="1:59">
      <c r="B68" s="20"/>
      <c r="AR68" s="20"/>
    </row>
    <row r="69" spans="1:59">
      <c r="B69" s="20"/>
      <c r="AR69" s="20"/>
    </row>
    <row r="70" spans="1:59">
      <c r="B70" s="20"/>
      <c r="AR70" s="20"/>
    </row>
    <row r="71" spans="1:59">
      <c r="B71" s="20"/>
      <c r="AR71" s="20"/>
    </row>
    <row r="72" spans="1:59">
      <c r="B72" s="20"/>
      <c r="AR72" s="20"/>
    </row>
    <row r="73" spans="1:59">
      <c r="B73" s="20"/>
      <c r="AR73" s="20"/>
    </row>
    <row r="74" spans="1:59">
      <c r="B74" s="20"/>
      <c r="AR74" s="20"/>
    </row>
    <row r="75" spans="1:59" s="2" customFormat="1" ht="12.75">
      <c r="A75" s="30"/>
      <c r="B75" s="31"/>
      <c r="C75" s="30"/>
      <c r="D75" s="43" t="s">
        <v>47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43" t="s">
        <v>48</v>
      </c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43" t="s">
        <v>47</v>
      </c>
      <c r="AI75" s="33"/>
      <c r="AJ75" s="33"/>
      <c r="AK75" s="33"/>
      <c r="AL75" s="33"/>
      <c r="AM75" s="43" t="s">
        <v>48</v>
      </c>
      <c r="AN75" s="33"/>
      <c r="AO75" s="33"/>
      <c r="AP75" s="30"/>
      <c r="AQ75" s="30"/>
      <c r="AR75" s="31"/>
      <c r="BG75" s="30"/>
    </row>
    <row r="76" spans="1:59" s="2" customFormat="1">
      <c r="A76" s="30"/>
      <c r="B76" s="31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1"/>
      <c r="BG76" s="30"/>
    </row>
    <row r="77" spans="1:59" s="2" customFormat="1" ht="6.95" customHeight="1">
      <c r="A77" s="30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31"/>
      <c r="BG77" s="30"/>
    </row>
    <row r="81" spans="1:91" s="2" customFormat="1" ht="6.95" customHeight="1">
      <c r="A81" s="30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31"/>
      <c r="BG81" s="30"/>
    </row>
    <row r="82" spans="1:91" s="2" customFormat="1" ht="24.95" customHeight="1">
      <c r="A82" s="30"/>
      <c r="B82" s="31"/>
      <c r="C82" s="21" t="s">
        <v>51</v>
      </c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1"/>
      <c r="BG82" s="30"/>
    </row>
    <row r="83" spans="1:91" s="2" customFormat="1" ht="6.95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1"/>
      <c r="BG83" s="30"/>
    </row>
    <row r="84" spans="1:91" s="4" customFormat="1" ht="12" customHeight="1">
      <c r="B84" s="49"/>
      <c r="C84" s="26" t="s">
        <v>14</v>
      </c>
      <c r="L84" s="4" t="str">
        <f>K5</f>
        <v>66/2020</v>
      </c>
      <c r="AR84" s="49"/>
    </row>
    <row r="85" spans="1:91" s="5" customFormat="1" ht="36.950000000000003" customHeight="1">
      <c r="B85" s="50"/>
      <c r="C85" s="51" t="s">
        <v>16</v>
      </c>
      <c r="L85" s="246" t="str">
        <f>K6</f>
        <v>Nástavba části objektu čp. 6 ve Zdislavicích</v>
      </c>
      <c r="M85" s="247"/>
      <c r="N85" s="247"/>
      <c r="O85" s="247"/>
      <c r="P85" s="247"/>
      <c r="Q85" s="247"/>
      <c r="R85" s="247"/>
      <c r="S85" s="247"/>
      <c r="T85" s="247"/>
      <c r="U85" s="247"/>
      <c r="V85" s="247"/>
      <c r="W85" s="247"/>
      <c r="X85" s="247"/>
      <c r="Y85" s="247"/>
      <c r="Z85" s="247"/>
      <c r="AA85" s="247"/>
      <c r="AB85" s="247"/>
      <c r="AC85" s="247"/>
      <c r="AD85" s="247"/>
      <c r="AE85" s="247"/>
      <c r="AF85" s="247"/>
      <c r="AG85" s="247"/>
      <c r="AH85" s="247"/>
      <c r="AI85" s="247"/>
      <c r="AJ85" s="247"/>
      <c r="AK85" s="247"/>
      <c r="AL85" s="247"/>
      <c r="AM85" s="247"/>
      <c r="AN85" s="247"/>
      <c r="AO85" s="247"/>
      <c r="AR85" s="50"/>
    </row>
    <row r="86" spans="1:91" s="2" customFormat="1" ht="6.95" customHeight="1">
      <c r="A86" s="30"/>
      <c r="B86" s="31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1"/>
      <c r="BG86" s="30"/>
    </row>
    <row r="87" spans="1:91" s="2" customFormat="1" ht="12" customHeight="1">
      <c r="A87" s="30"/>
      <c r="B87" s="31"/>
      <c r="C87" s="26" t="s">
        <v>20</v>
      </c>
      <c r="D87" s="30"/>
      <c r="E87" s="30"/>
      <c r="F87" s="30"/>
      <c r="G87" s="30"/>
      <c r="H87" s="30"/>
      <c r="I87" s="30"/>
      <c r="J87" s="30"/>
      <c r="K87" s="30"/>
      <c r="L87" s="52" t="str">
        <f>IF(K8="","",K8)</f>
        <v>Zdislavice</v>
      </c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26" t="s">
        <v>22</v>
      </c>
      <c r="AJ87" s="30"/>
      <c r="AK87" s="30"/>
      <c r="AL87" s="30"/>
      <c r="AM87" s="248" t="str">
        <f>IF(AN8= "","",AN8)</f>
        <v/>
      </c>
      <c r="AN87" s="248"/>
      <c r="AO87" s="30"/>
      <c r="AP87" s="30"/>
      <c r="AQ87" s="30"/>
      <c r="AR87" s="31"/>
      <c r="BG87" s="30"/>
    </row>
    <row r="88" spans="1:91" s="2" customFormat="1" ht="6.95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1"/>
      <c r="BG88" s="30"/>
    </row>
    <row r="89" spans="1:91" s="2" customFormat="1" ht="15.2" customHeight="1">
      <c r="A89" s="30"/>
      <c r="B89" s="31"/>
      <c r="C89" s="26" t="s">
        <v>23</v>
      </c>
      <c r="D89" s="30"/>
      <c r="E89" s="30"/>
      <c r="F89" s="30"/>
      <c r="G89" s="30"/>
      <c r="H89" s="30"/>
      <c r="I89" s="30"/>
      <c r="J89" s="30"/>
      <c r="K89" s="30"/>
      <c r="L89" s="4" t="str">
        <f>IF(E11= "","",E11)</f>
        <v xml:space="preserve"> </v>
      </c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26" t="s">
        <v>29</v>
      </c>
      <c r="AJ89" s="30"/>
      <c r="AK89" s="30"/>
      <c r="AL89" s="30"/>
      <c r="AM89" s="249" t="str">
        <f>IF(E17="","",E17)</f>
        <v xml:space="preserve"> </v>
      </c>
      <c r="AN89" s="250"/>
      <c r="AO89" s="250"/>
      <c r="AP89" s="250"/>
      <c r="AQ89" s="30"/>
      <c r="AR89" s="31"/>
      <c r="AS89" s="251" t="s">
        <v>52</v>
      </c>
      <c r="AT89" s="252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5"/>
      <c r="BG89" s="30"/>
    </row>
    <row r="90" spans="1:91" s="2" customFormat="1" ht="15.2" customHeight="1">
      <c r="A90" s="30"/>
      <c r="B90" s="31"/>
      <c r="C90" s="26" t="s">
        <v>27</v>
      </c>
      <c r="D90" s="30"/>
      <c r="E90" s="30"/>
      <c r="F90" s="30"/>
      <c r="G90" s="30"/>
      <c r="H90" s="30"/>
      <c r="I90" s="30"/>
      <c r="J90" s="30"/>
      <c r="K90" s="30"/>
      <c r="L90" s="4" t="str">
        <f>IF(E14= "Vyplň údaj","",E14)</f>
        <v/>
      </c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26" t="s">
        <v>30</v>
      </c>
      <c r="AJ90" s="30"/>
      <c r="AK90" s="30"/>
      <c r="AL90" s="30"/>
      <c r="AM90" s="249" t="str">
        <f>IF(E20="","",E20)</f>
        <v xml:space="preserve"> </v>
      </c>
      <c r="AN90" s="250"/>
      <c r="AO90" s="250"/>
      <c r="AP90" s="250"/>
      <c r="AQ90" s="30"/>
      <c r="AR90" s="31"/>
      <c r="AS90" s="253"/>
      <c r="AT90" s="254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7"/>
      <c r="BG90" s="30"/>
    </row>
    <row r="91" spans="1:91" s="2" customFormat="1" ht="10.9" customHeight="1">
      <c r="A91" s="30"/>
      <c r="B91" s="31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1"/>
      <c r="AS91" s="253"/>
      <c r="AT91" s="254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57"/>
      <c r="BG91" s="30"/>
    </row>
    <row r="92" spans="1:91" s="2" customFormat="1" ht="29.25" customHeight="1">
      <c r="A92" s="30"/>
      <c r="B92" s="31"/>
      <c r="C92" s="241" t="s">
        <v>53</v>
      </c>
      <c r="D92" s="242"/>
      <c r="E92" s="242"/>
      <c r="F92" s="242"/>
      <c r="G92" s="242"/>
      <c r="H92" s="58"/>
      <c r="I92" s="243" t="s">
        <v>54</v>
      </c>
      <c r="J92" s="242"/>
      <c r="K92" s="242"/>
      <c r="L92" s="242"/>
      <c r="M92" s="242"/>
      <c r="N92" s="242"/>
      <c r="O92" s="242"/>
      <c r="P92" s="242"/>
      <c r="Q92" s="242"/>
      <c r="R92" s="242"/>
      <c r="S92" s="242"/>
      <c r="T92" s="242"/>
      <c r="U92" s="242"/>
      <c r="V92" s="242"/>
      <c r="W92" s="242"/>
      <c r="X92" s="242"/>
      <c r="Y92" s="242"/>
      <c r="Z92" s="242"/>
      <c r="AA92" s="242"/>
      <c r="AB92" s="242"/>
      <c r="AC92" s="242"/>
      <c r="AD92" s="242"/>
      <c r="AE92" s="242"/>
      <c r="AF92" s="242"/>
      <c r="AG92" s="244" t="s">
        <v>55</v>
      </c>
      <c r="AH92" s="242"/>
      <c r="AI92" s="242"/>
      <c r="AJ92" s="242"/>
      <c r="AK92" s="242"/>
      <c r="AL92" s="242"/>
      <c r="AM92" s="242"/>
      <c r="AN92" s="243" t="s">
        <v>56</v>
      </c>
      <c r="AO92" s="242"/>
      <c r="AP92" s="245"/>
      <c r="AQ92" s="59" t="s">
        <v>57</v>
      </c>
      <c r="AR92" s="31"/>
      <c r="AS92" s="60" t="s">
        <v>58</v>
      </c>
      <c r="AT92" s="61" t="s">
        <v>59</v>
      </c>
      <c r="AU92" s="61" t="s">
        <v>60</v>
      </c>
      <c r="AV92" s="61" t="s">
        <v>61</v>
      </c>
      <c r="AW92" s="61" t="s">
        <v>62</v>
      </c>
      <c r="AX92" s="61" t="s">
        <v>63</v>
      </c>
      <c r="AY92" s="61" t="s">
        <v>64</v>
      </c>
      <c r="AZ92" s="61" t="s">
        <v>65</v>
      </c>
      <c r="BA92" s="61" t="s">
        <v>66</v>
      </c>
      <c r="BB92" s="61" t="s">
        <v>67</v>
      </c>
      <c r="BC92" s="61" t="s">
        <v>68</v>
      </c>
      <c r="BD92" s="61" t="s">
        <v>69</v>
      </c>
      <c r="BE92" s="61" t="s">
        <v>70</v>
      </c>
      <c r="BF92" s="62" t="s">
        <v>71</v>
      </c>
      <c r="BG92" s="30"/>
    </row>
    <row r="93" spans="1:91" s="2" customFormat="1" ht="10.9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1"/>
      <c r="AS93" s="63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5"/>
      <c r="BG93" s="30"/>
    </row>
    <row r="94" spans="1:91" s="6" customFormat="1" ht="32.450000000000003" customHeight="1">
      <c r="B94" s="66"/>
      <c r="C94" s="67" t="s">
        <v>72</v>
      </c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239">
        <f>ROUND(SUM(AG95:AG96),2)</f>
        <v>0</v>
      </c>
      <c r="AH94" s="239"/>
      <c r="AI94" s="239"/>
      <c r="AJ94" s="239"/>
      <c r="AK94" s="239"/>
      <c r="AL94" s="239"/>
      <c r="AM94" s="239"/>
      <c r="AN94" s="240">
        <f>SUM(AG94,AV94)</f>
        <v>0</v>
      </c>
      <c r="AO94" s="240"/>
      <c r="AP94" s="240"/>
      <c r="AQ94" s="70" t="s">
        <v>1</v>
      </c>
      <c r="AR94" s="66"/>
      <c r="AS94" s="71">
        <f>ROUND(SUM(AS95:AS96),2)</f>
        <v>0</v>
      </c>
      <c r="AT94" s="72">
        <f>ROUND(SUM(AT95:AT96),2)</f>
        <v>0</v>
      </c>
      <c r="AU94" s="73">
        <f>ROUND(SUM(AU95:AU96),2)</f>
        <v>0</v>
      </c>
      <c r="AV94" s="73">
        <f>ROUND(SUM(AX94:AY94),2)</f>
        <v>0</v>
      </c>
      <c r="AW94" s="74">
        <f>ROUND(SUM(AW95:AW96),5)</f>
        <v>0</v>
      </c>
      <c r="AX94" s="73">
        <f>ROUND(BB94*L29,2)</f>
        <v>0</v>
      </c>
      <c r="AY94" s="73">
        <f>ROUND(BC94*L30,2)</f>
        <v>0</v>
      </c>
      <c r="AZ94" s="73">
        <f>ROUND(BD94*L29,2)</f>
        <v>0</v>
      </c>
      <c r="BA94" s="73">
        <f>ROUND(BE94*L30,2)</f>
        <v>0</v>
      </c>
      <c r="BB94" s="73">
        <f>ROUND(SUM(BB95:BB96),2)</f>
        <v>0</v>
      </c>
      <c r="BC94" s="73">
        <f>ROUND(SUM(BC95:BC96),2)</f>
        <v>0</v>
      </c>
      <c r="BD94" s="73">
        <f>ROUND(SUM(BD95:BD96),2)</f>
        <v>0</v>
      </c>
      <c r="BE94" s="73">
        <f>ROUND(SUM(BE95:BE96),2)</f>
        <v>0</v>
      </c>
      <c r="BF94" s="75">
        <f>ROUND(SUM(BF95:BF96),2)</f>
        <v>0</v>
      </c>
      <c r="BS94" s="76" t="s">
        <v>73</v>
      </c>
      <c r="BT94" s="76" t="s">
        <v>74</v>
      </c>
      <c r="BV94" s="76" t="s">
        <v>75</v>
      </c>
      <c r="BW94" s="76" t="s">
        <v>5</v>
      </c>
      <c r="BX94" s="76" t="s">
        <v>76</v>
      </c>
      <c r="CL94" s="76" t="s">
        <v>1</v>
      </c>
    </row>
    <row r="95" spans="1:91" s="7" customFormat="1" ht="16.5" customHeight="1">
      <c r="A95" s="77" t="s">
        <v>77</v>
      </c>
      <c r="B95" s="78"/>
      <c r="C95" s="79"/>
      <c r="D95" s="238" t="s">
        <v>15</v>
      </c>
      <c r="E95" s="238"/>
      <c r="F95" s="238"/>
      <c r="G95" s="238"/>
      <c r="H95" s="238"/>
      <c r="I95" s="80"/>
      <c r="J95" s="238" t="s">
        <v>17</v>
      </c>
      <c r="K95" s="238"/>
      <c r="L95" s="238"/>
      <c r="M95" s="238"/>
      <c r="N95" s="238"/>
      <c r="O95" s="238"/>
      <c r="P95" s="238"/>
      <c r="Q95" s="238"/>
      <c r="R95" s="238"/>
      <c r="S95" s="238"/>
      <c r="T95" s="238"/>
      <c r="U95" s="238"/>
      <c r="V95" s="238"/>
      <c r="W95" s="238"/>
      <c r="X95" s="238"/>
      <c r="Y95" s="238"/>
      <c r="Z95" s="238"/>
      <c r="AA95" s="238"/>
      <c r="AB95" s="238"/>
      <c r="AC95" s="238"/>
      <c r="AD95" s="238"/>
      <c r="AE95" s="238"/>
      <c r="AF95" s="238"/>
      <c r="AG95" s="236">
        <f>'66-2020 - Nástavba části ...'!K30</f>
        <v>0</v>
      </c>
      <c r="AH95" s="237"/>
      <c r="AI95" s="237"/>
      <c r="AJ95" s="237"/>
      <c r="AK95" s="237"/>
      <c r="AL95" s="237"/>
      <c r="AM95" s="237"/>
      <c r="AN95" s="236">
        <f>SUM(AG95,AV95)</f>
        <v>0</v>
      </c>
      <c r="AO95" s="237"/>
      <c r="AP95" s="237"/>
      <c r="AQ95" s="81" t="s">
        <v>78</v>
      </c>
      <c r="AR95" s="78"/>
      <c r="AS95" s="82">
        <f>'66-2020 - Nástavba části ...'!K28</f>
        <v>0</v>
      </c>
      <c r="AT95" s="83">
        <f>'66-2020 - Nástavba části ...'!K29</f>
        <v>0</v>
      </c>
      <c r="AU95" s="83">
        <v>0</v>
      </c>
      <c r="AV95" s="83">
        <f>ROUND(SUM(AX95:AY95),2)</f>
        <v>0</v>
      </c>
      <c r="AW95" s="84">
        <f>'66-2020 - Nástavba části ...'!T131</f>
        <v>0</v>
      </c>
      <c r="AX95" s="83">
        <f>'66-2020 - Nástavba části ...'!K33</f>
        <v>0</v>
      </c>
      <c r="AY95" s="83">
        <f>'66-2020 - Nástavba části ...'!K34</f>
        <v>0</v>
      </c>
      <c r="AZ95" s="83">
        <f>'66-2020 - Nástavba části ...'!K35</f>
        <v>0</v>
      </c>
      <c r="BA95" s="83">
        <f>'66-2020 - Nástavba části ...'!K36</f>
        <v>0</v>
      </c>
      <c r="BB95" s="83">
        <f>'66-2020 - Nástavba části ...'!F33</f>
        <v>0</v>
      </c>
      <c r="BC95" s="83">
        <f>'66-2020 - Nástavba části ...'!F34</f>
        <v>0</v>
      </c>
      <c r="BD95" s="83">
        <f>'66-2020 - Nástavba části ...'!F35</f>
        <v>0</v>
      </c>
      <c r="BE95" s="83">
        <f>'66-2020 - Nástavba části ...'!F36</f>
        <v>0</v>
      </c>
      <c r="BF95" s="85">
        <f>'66-2020 - Nástavba části ...'!F37</f>
        <v>0</v>
      </c>
      <c r="BT95" s="86" t="s">
        <v>79</v>
      </c>
      <c r="BU95" s="86" t="s">
        <v>80</v>
      </c>
      <c r="BV95" s="86" t="s">
        <v>75</v>
      </c>
      <c r="BW95" s="86" t="s">
        <v>5</v>
      </c>
      <c r="BX95" s="86" t="s">
        <v>76</v>
      </c>
      <c r="CL95" s="86" t="s">
        <v>1</v>
      </c>
    </row>
    <row r="96" spans="1:91" s="7" customFormat="1" ht="50.25" customHeight="1">
      <c r="A96" s="77" t="s">
        <v>77</v>
      </c>
      <c r="B96" s="78"/>
      <c r="C96" s="79"/>
      <c r="D96" s="238" t="s">
        <v>81</v>
      </c>
      <c r="E96" s="238"/>
      <c r="F96" s="238"/>
      <c r="G96" s="238"/>
      <c r="H96" s="238"/>
      <c r="I96" s="80"/>
      <c r="J96" s="238" t="s">
        <v>82</v>
      </c>
      <c r="K96" s="238"/>
      <c r="L96" s="238"/>
      <c r="M96" s="238"/>
      <c r="N96" s="238"/>
      <c r="O96" s="238"/>
      <c r="P96" s="238"/>
      <c r="Q96" s="238"/>
      <c r="R96" s="238"/>
      <c r="S96" s="238"/>
      <c r="T96" s="238"/>
      <c r="U96" s="238"/>
      <c r="V96" s="238"/>
      <c r="W96" s="238"/>
      <c r="X96" s="238"/>
      <c r="Y96" s="238"/>
      <c r="Z96" s="238"/>
      <c r="AA96" s="238"/>
      <c r="AB96" s="238"/>
      <c r="AC96" s="238"/>
      <c r="AD96" s="238"/>
      <c r="AE96" s="238"/>
      <c r="AF96" s="238"/>
      <c r="AG96" s="236">
        <f>'Objekt SO 04 a SO 05 - St...'!K32</f>
        <v>0</v>
      </c>
      <c r="AH96" s="237"/>
      <c r="AI96" s="237"/>
      <c r="AJ96" s="237"/>
      <c r="AK96" s="237"/>
      <c r="AL96" s="237"/>
      <c r="AM96" s="237"/>
      <c r="AN96" s="236">
        <f>SUM(AG96,AV96)</f>
        <v>0</v>
      </c>
      <c r="AO96" s="237"/>
      <c r="AP96" s="237"/>
      <c r="AQ96" s="81" t="s">
        <v>78</v>
      </c>
      <c r="AR96" s="78"/>
      <c r="AS96" s="87">
        <f>'Objekt SO 04 a SO 05 - St...'!K30</f>
        <v>0</v>
      </c>
      <c r="AT96" s="88">
        <f>'Objekt SO 04 a SO 05 - St...'!K31</f>
        <v>0</v>
      </c>
      <c r="AU96" s="88">
        <v>0</v>
      </c>
      <c r="AV96" s="88">
        <f>ROUND(SUM(AX96:AY96),2)</f>
        <v>0</v>
      </c>
      <c r="AW96" s="89">
        <f>'Objekt SO 04 a SO 05 - St...'!T129</f>
        <v>0</v>
      </c>
      <c r="AX96" s="88">
        <f>'Objekt SO 04 a SO 05 - St...'!K35</f>
        <v>0</v>
      </c>
      <c r="AY96" s="88">
        <f>'Objekt SO 04 a SO 05 - St...'!K36</f>
        <v>0</v>
      </c>
      <c r="AZ96" s="88">
        <f>'Objekt SO 04 a SO 05 - St...'!K37</f>
        <v>0</v>
      </c>
      <c r="BA96" s="88">
        <f>'Objekt SO 04 a SO 05 - St...'!K38</f>
        <v>0</v>
      </c>
      <c r="BB96" s="88">
        <f>'Objekt SO 04 a SO 05 - St...'!F35</f>
        <v>0</v>
      </c>
      <c r="BC96" s="88">
        <f>'Objekt SO 04 a SO 05 - St...'!F36</f>
        <v>0</v>
      </c>
      <c r="BD96" s="88">
        <f>'Objekt SO 04 a SO 05 - St...'!F37</f>
        <v>0</v>
      </c>
      <c r="BE96" s="88">
        <f>'Objekt SO 04 a SO 05 - St...'!F38</f>
        <v>0</v>
      </c>
      <c r="BF96" s="90">
        <f>'Objekt SO 04 a SO 05 - St...'!F39</f>
        <v>0</v>
      </c>
      <c r="BT96" s="86" t="s">
        <v>79</v>
      </c>
      <c r="BV96" s="86" t="s">
        <v>75</v>
      </c>
      <c r="BW96" s="86" t="s">
        <v>83</v>
      </c>
      <c r="BX96" s="86" t="s">
        <v>5</v>
      </c>
      <c r="CL96" s="86" t="s">
        <v>1</v>
      </c>
      <c r="CM96" s="86" t="s">
        <v>84</v>
      </c>
    </row>
    <row r="97" spans="1:59" s="2" customFormat="1" ht="30" customHeight="1">
      <c r="A97" s="30"/>
      <c r="B97" s="31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1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</row>
    <row r="98" spans="1:59" s="2" customFormat="1" ht="6.95" customHeight="1">
      <c r="A98" s="30"/>
      <c r="B98" s="45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31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</row>
  </sheetData>
  <mergeCells count="46">
    <mergeCell ref="BG5:BG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AM87:AN87"/>
    <mergeCell ref="AM89:AP89"/>
    <mergeCell ref="AS89:AT91"/>
    <mergeCell ref="AM90:AP90"/>
    <mergeCell ref="W33:AE33"/>
    <mergeCell ref="AK33:AO33"/>
    <mergeCell ref="AR2:BG2"/>
    <mergeCell ref="AN96:AP96"/>
    <mergeCell ref="AG96:AM96"/>
    <mergeCell ref="D96:H96"/>
    <mergeCell ref="J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O85"/>
  </mergeCells>
  <hyperlinks>
    <hyperlink ref="A95" location="'66-2020 - Nástavba části ...'!C2" display="/"/>
    <hyperlink ref="A96" location="'Objekt SO 04 a SO 05 - St...'!C2" display="/"/>
  </hyperlink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524"/>
  <sheetViews>
    <sheetView showGridLines="0" tabSelected="1" topLeftCell="A498" zoomScaleNormal="100" workbookViewId="0">
      <selection activeCell="F153" sqref="F153"/>
    </sheetView>
  </sheetViews>
  <sheetFormatPr defaultRowHeight="11.25"/>
  <cols>
    <col min="1" max="1" width="8.33203125" style="1" customWidth="1"/>
    <col min="2" max="2" width="1.6640625" style="1" customWidth="1"/>
    <col min="3" max="3" width="5.832031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91" customWidth="1"/>
    <col min="11" max="11" width="20.1640625" style="1" customWidth="1"/>
    <col min="12" max="12" width="15.5" style="1" customWidth="1"/>
    <col min="13" max="13" width="9.33203125" style="1" customWidth="1"/>
    <col min="14" max="14" width="10.83203125" style="1" hidden="1" customWidth="1"/>
    <col min="15" max="15" width="9.33203125" style="1" hidden="1"/>
    <col min="16" max="24" width="14.1640625" style="1" hidden="1" customWidth="1"/>
    <col min="25" max="25" width="12.33203125" style="1" hidden="1" customWidth="1"/>
    <col min="26" max="26" width="16.33203125" style="1" customWidth="1"/>
    <col min="27" max="27" width="12.33203125" style="1" customWidth="1"/>
    <col min="28" max="28" width="1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I2" s="91"/>
      <c r="J2" s="91"/>
      <c r="M2" s="234" t="s">
        <v>6</v>
      </c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T2" s="17" t="s">
        <v>5</v>
      </c>
      <c r="AZ2" s="92" t="s">
        <v>85</v>
      </c>
      <c r="BA2" s="92" t="s">
        <v>86</v>
      </c>
      <c r="BB2" s="92" t="s">
        <v>1</v>
      </c>
      <c r="BC2" s="92" t="s">
        <v>87</v>
      </c>
      <c r="BD2" s="92" t="s">
        <v>84</v>
      </c>
    </row>
    <row r="3" spans="1:56" s="1" customFormat="1" ht="6.95" customHeight="1">
      <c r="B3" s="18"/>
      <c r="C3" s="19"/>
      <c r="D3" s="19"/>
      <c r="E3" s="19"/>
      <c r="F3" s="19"/>
      <c r="G3" s="19"/>
      <c r="H3" s="19"/>
      <c r="I3" s="93"/>
      <c r="J3" s="93"/>
      <c r="K3" s="19"/>
      <c r="L3" s="19"/>
      <c r="M3" s="20"/>
      <c r="AT3" s="17" t="s">
        <v>84</v>
      </c>
      <c r="AZ3" s="92" t="s">
        <v>88</v>
      </c>
      <c r="BA3" s="92" t="s">
        <v>89</v>
      </c>
      <c r="BB3" s="92" t="s">
        <v>1</v>
      </c>
      <c r="BC3" s="92" t="s">
        <v>90</v>
      </c>
      <c r="BD3" s="92" t="s">
        <v>84</v>
      </c>
    </row>
    <row r="4" spans="1:56" s="1" customFormat="1" ht="24.95" customHeight="1">
      <c r="B4" s="20"/>
      <c r="D4" s="21" t="s">
        <v>91</v>
      </c>
      <c r="I4" s="91"/>
      <c r="J4" s="91"/>
      <c r="M4" s="20"/>
      <c r="N4" s="94" t="s">
        <v>11</v>
      </c>
      <c r="AT4" s="17" t="s">
        <v>3</v>
      </c>
      <c r="AZ4" s="92" t="s">
        <v>92</v>
      </c>
      <c r="BA4" s="92" t="s">
        <v>93</v>
      </c>
      <c r="BB4" s="92" t="s">
        <v>1</v>
      </c>
      <c r="BC4" s="92" t="s">
        <v>94</v>
      </c>
      <c r="BD4" s="92" t="s">
        <v>84</v>
      </c>
    </row>
    <row r="5" spans="1:56" s="1" customFormat="1" ht="6.95" customHeight="1">
      <c r="B5" s="20"/>
      <c r="I5" s="91"/>
      <c r="J5" s="91"/>
      <c r="M5" s="20"/>
      <c r="AZ5" s="92" t="s">
        <v>95</v>
      </c>
      <c r="BA5" s="92" t="s">
        <v>96</v>
      </c>
      <c r="BB5" s="92" t="s">
        <v>1</v>
      </c>
      <c r="BC5" s="92" t="s">
        <v>97</v>
      </c>
      <c r="BD5" s="92" t="s">
        <v>84</v>
      </c>
    </row>
    <row r="6" spans="1:56" s="2" customFormat="1" ht="12" customHeight="1">
      <c r="A6" s="30"/>
      <c r="B6" s="31"/>
      <c r="C6" s="30"/>
      <c r="D6" s="26" t="s">
        <v>16</v>
      </c>
      <c r="E6" s="30"/>
      <c r="F6" s="30"/>
      <c r="G6" s="30"/>
      <c r="H6" s="30"/>
      <c r="I6" s="95"/>
      <c r="J6" s="95"/>
      <c r="K6" s="30"/>
      <c r="L6" s="30"/>
      <c r="M6" s="4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Z6" s="92" t="s">
        <v>98</v>
      </c>
      <c r="BA6" s="92" t="s">
        <v>99</v>
      </c>
      <c r="BB6" s="92" t="s">
        <v>1</v>
      </c>
      <c r="BC6" s="92" t="s">
        <v>100</v>
      </c>
      <c r="BD6" s="92" t="s">
        <v>101</v>
      </c>
    </row>
    <row r="7" spans="1:56" s="2" customFormat="1" ht="16.5" customHeight="1">
      <c r="A7" s="30"/>
      <c r="B7" s="31"/>
      <c r="C7" s="30"/>
      <c r="D7" s="30"/>
      <c r="E7" s="246" t="s">
        <v>1024</v>
      </c>
      <c r="F7" s="273"/>
      <c r="G7" s="273"/>
      <c r="H7" s="273"/>
      <c r="I7" s="95"/>
      <c r="J7" s="95"/>
      <c r="K7" s="30"/>
      <c r="L7" s="30"/>
      <c r="M7" s="4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Z7" s="92" t="s">
        <v>102</v>
      </c>
      <c r="BA7" s="92" t="s">
        <v>103</v>
      </c>
      <c r="BB7" s="92" t="s">
        <v>1</v>
      </c>
      <c r="BC7" s="92" t="s">
        <v>104</v>
      </c>
      <c r="BD7" s="92" t="s">
        <v>101</v>
      </c>
    </row>
    <row r="8" spans="1:56" s="2" customFormat="1">
      <c r="A8" s="30"/>
      <c r="B8" s="31"/>
      <c r="C8" s="30"/>
      <c r="D8" s="30"/>
      <c r="E8" s="30"/>
      <c r="F8" s="30"/>
      <c r="G8" s="30"/>
      <c r="H8" s="30"/>
      <c r="I8" s="95"/>
      <c r="J8" s="95"/>
      <c r="K8" s="30"/>
      <c r="L8" s="30"/>
      <c r="M8" s="4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Z8" s="92" t="s">
        <v>105</v>
      </c>
      <c r="BA8" s="92" t="s">
        <v>106</v>
      </c>
      <c r="BB8" s="92" t="s">
        <v>1</v>
      </c>
      <c r="BC8" s="92" t="s">
        <v>74</v>
      </c>
      <c r="BD8" s="92" t="s">
        <v>101</v>
      </c>
    </row>
    <row r="9" spans="1:56" s="2" customFormat="1" ht="12" customHeight="1">
      <c r="A9" s="30"/>
      <c r="B9" s="31"/>
      <c r="C9" s="30"/>
      <c r="D9" s="26" t="s">
        <v>18</v>
      </c>
      <c r="E9" s="30"/>
      <c r="F9" s="24" t="s">
        <v>1</v>
      </c>
      <c r="G9" s="30"/>
      <c r="H9" s="30"/>
      <c r="I9" s="96" t="s">
        <v>19</v>
      </c>
      <c r="J9" s="97" t="s">
        <v>1</v>
      </c>
      <c r="K9" s="30"/>
      <c r="L9" s="30"/>
      <c r="M9" s="4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Z9" s="92" t="s">
        <v>107</v>
      </c>
      <c r="BA9" s="92" t="s">
        <v>108</v>
      </c>
      <c r="BB9" s="92" t="s">
        <v>1</v>
      </c>
      <c r="BC9" s="92" t="s">
        <v>109</v>
      </c>
      <c r="BD9" s="92" t="s">
        <v>101</v>
      </c>
    </row>
    <row r="10" spans="1:56" s="2" customFormat="1" ht="12" customHeight="1">
      <c r="A10" s="30"/>
      <c r="B10" s="31"/>
      <c r="C10" s="30"/>
      <c r="D10" s="26" t="s">
        <v>20</v>
      </c>
      <c r="E10" s="30"/>
      <c r="F10" s="24" t="s">
        <v>21</v>
      </c>
      <c r="G10" s="30"/>
      <c r="H10" s="30"/>
      <c r="I10" s="96" t="s">
        <v>22</v>
      </c>
      <c r="J10" s="98">
        <f>'Rekapitulace stavby'!AN8</f>
        <v>0</v>
      </c>
      <c r="K10" s="30"/>
      <c r="L10" s="30"/>
      <c r="M10" s="4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Z10" s="92" t="s">
        <v>110</v>
      </c>
      <c r="BA10" s="92" t="s">
        <v>111</v>
      </c>
      <c r="BB10" s="92" t="s">
        <v>1</v>
      </c>
      <c r="BC10" s="92" t="s">
        <v>109</v>
      </c>
      <c r="BD10" s="92" t="s">
        <v>101</v>
      </c>
    </row>
    <row r="11" spans="1:56" s="2" customFormat="1" ht="10.9" customHeight="1">
      <c r="A11" s="30"/>
      <c r="B11" s="31"/>
      <c r="C11" s="30"/>
      <c r="D11" s="30"/>
      <c r="E11" s="30"/>
      <c r="F11" s="30"/>
      <c r="G11" s="30"/>
      <c r="H11" s="30"/>
      <c r="I11" s="95"/>
      <c r="J11" s="95"/>
      <c r="K11" s="30"/>
      <c r="L11" s="30"/>
      <c r="M11" s="4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56" s="2" customFormat="1" ht="12" customHeight="1">
      <c r="A12" s="30"/>
      <c r="B12" s="31"/>
      <c r="C12" s="30"/>
      <c r="D12" s="26" t="s">
        <v>23</v>
      </c>
      <c r="E12" s="30"/>
      <c r="F12" s="30"/>
      <c r="G12" s="30"/>
      <c r="H12" s="30"/>
      <c r="I12" s="96" t="s">
        <v>24</v>
      </c>
      <c r="J12" s="97" t="str">
        <f>IF('Rekapitulace stavby'!AN10="","",'Rekapitulace stavby'!AN10)</f>
        <v/>
      </c>
      <c r="K12" s="30"/>
      <c r="L12" s="30"/>
      <c r="M12" s="4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56" s="2" customFormat="1" ht="18" customHeight="1">
      <c r="A13" s="30"/>
      <c r="B13" s="31"/>
      <c r="C13" s="30"/>
      <c r="D13" s="30"/>
      <c r="E13" s="24" t="str">
        <f>IF('Rekapitulace stavby'!E11="","",'Rekapitulace stavby'!E11)</f>
        <v xml:space="preserve"> </v>
      </c>
      <c r="F13" s="30"/>
      <c r="G13" s="30"/>
      <c r="H13" s="30"/>
      <c r="I13" s="96" t="s">
        <v>26</v>
      </c>
      <c r="J13" s="97" t="str">
        <f>IF('Rekapitulace stavby'!AN11="","",'Rekapitulace stavby'!AN11)</f>
        <v/>
      </c>
      <c r="K13" s="30"/>
      <c r="L13" s="30"/>
      <c r="M13" s="4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56" s="2" customFormat="1" ht="6.95" customHeight="1">
      <c r="A14" s="30"/>
      <c r="B14" s="31"/>
      <c r="C14" s="30"/>
      <c r="D14" s="30"/>
      <c r="E14" s="30"/>
      <c r="F14" s="30"/>
      <c r="G14" s="30"/>
      <c r="H14" s="30"/>
      <c r="I14" s="95"/>
      <c r="J14" s="95"/>
      <c r="K14" s="30"/>
      <c r="L14" s="30"/>
      <c r="M14" s="4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56" s="2" customFormat="1" ht="12" customHeight="1">
      <c r="A15" s="30"/>
      <c r="B15" s="31"/>
      <c r="C15" s="30"/>
      <c r="D15" s="26" t="s">
        <v>27</v>
      </c>
      <c r="E15" s="30"/>
      <c r="F15" s="30"/>
      <c r="G15" s="30"/>
      <c r="H15" s="30"/>
      <c r="I15" s="96" t="s">
        <v>24</v>
      </c>
      <c r="J15" s="27" t="str">
        <f>'Rekapitulace stavby'!AN13</f>
        <v>Vyplň údaj</v>
      </c>
      <c r="K15" s="30"/>
      <c r="L15" s="30"/>
      <c r="M15" s="4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56" s="2" customFormat="1" ht="18" customHeight="1">
      <c r="A16" s="30"/>
      <c r="B16" s="31"/>
      <c r="C16" s="30"/>
      <c r="D16" s="30"/>
      <c r="E16" s="274" t="str">
        <f>'Rekapitulace stavby'!E14</f>
        <v>Vyplň údaj</v>
      </c>
      <c r="F16" s="265"/>
      <c r="G16" s="265"/>
      <c r="H16" s="265"/>
      <c r="I16" s="96" t="s">
        <v>26</v>
      </c>
      <c r="J16" s="27" t="str">
        <f>'Rekapitulace stavby'!AN14</f>
        <v>Vyplň údaj</v>
      </c>
      <c r="K16" s="30"/>
      <c r="L16" s="30"/>
      <c r="M16" s="4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6.95" customHeight="1">
      <c r="A17" s="30"/>
      <c r="B17" s="31"/>
      <c r="C17" s="30"/>
      <c r="D17" s="30"/>
      <c r="E17" s="30"/>
      <c r="F17" s="30"/>
      <c r="G17" s="30"/>
      <c r="H17" s="30"/>
      <c r="I17" s="95"/>
      <c r="J17" s="95"/>
      <c r="K17" s="30"/>
      <c r="L17" s="30"/>
      <c r="M17" s="4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2" customHeight="1">
      <c r="A18" s="30"/>
      <c r="B18" s="31"/>
      <c r="C18" s="30"/>
      <c r="D18" s="26" t="s">
        <v>29</v>
      </c>
      <c r="E18" s="30"/>
      <c r="F18" s="30"/>
      <c r="G18" s="30"/>
      <c r="H18" s="30"/>
      <c r="I18" s="96" t="s">
        <v>24</v>
      </c>
      <c r="J18" s="97" t="str">
        <f>IF('Rekapitulace stavby'!AN16="","",'Rekapitulace stavby'!AN16)</f>
        <v/>
      </c>
      <c r="K18" s="30"/>
      <c r="L18" s="30"/>
      <c r="M18" s="4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18" customHeight="1">
      <c r="A19" s="30"/>
      <c r="B19" s="31"/>
      <c r="C19" s="30"/>
      <c r="D19" s="30"/>
      <c r="E19" s="24" t="str">
        <f>IF('Rekapitulace stavby'!E17="","",'Rekapitulace stavby'!E17)</f>
        <v xml:space="preserve"> </v>
      </c>
      <c r="F19" s="30"/>
      <c r="G19" s="30"/>
      <c r="H19" s="30"/>
      <c r="I19" s="96" t="s">
        <v>26</v>
      </c>
      <c r="J19" s="97" t="str">
        <f>IF('Rekapitulace stavby'!AN17="","",'Rekapitulace stavby'!AN17)</f>
        <v/>
      </c>
      <c r="K19" s="30"/>
      <c r="L19" s="30"/>
      <c r="M19" s="4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6.95" customHeight="1">
      <c r="A20" s="30"/>
      <c r="B20" s="31"/>
      <c r="C20" s="30"/>
      <c r="D20" s="30"/>
      <c r="E20" s="30"/>
      <c r="F20" s="30"/>
      <c r="G20" s="30"/>
      <c r="H20" s="30"/>
      <c r="I20" s="95"/>
      <c r="J20" s="95"/>
      <c r="K20" s="30"/>
      <c r="L20" s="30"/>
      <c r="M20" s="4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2" customHeight="1">
      <c r="A21" s="30"/>
      <c r="B21" s="31"/>
      <c r="C21" s="30"/>
      <c r="D21" s="26" t="s">
        <v>30</v>
      </c>
      <c r="E21" s="30"/>
      <c r="F21" s="30"/>
      <c r="G21" s="30"/>
      <c r="H21" s="30"/>
      <c r="I21" s="96" t="s">
        <v>24</v>
      </c>
      <c r="J21" s="97" t="str">
        <f>IF('Rekapitulace stavby'!AN19="","",'Rekapitulace stavby'!AN19)</f>
        <v/>
      </c>
      <c r="K21" s="30"/>
      <c r="L21" s="30"/>
      <c r="M21" s="4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18" customHeight="1">
      <c r="A22" s="30"/>
      <c r="B22" s="31"/>
      <c r="C22" s="30"/>
      <c r="D22" s="30"/>
      <c r="E22" s="24" t="str">
        <f>IF('Rekapitulace stavby'!E20="","",'Rekapitulace stavby'!E20)</f>
        <v xml:space="preserve"> </v>
      </c>
      <c r="F22" s="30"/>
      <c r="G22" s="30"/>
      <c r="H22" s="30"/>
      <c r="I22" s="96" t="s">
        <v>26</v>
      </c>
      <c r="J22" s="97" t="str">
        <f>IF('Rekapitulace stavby'!AN20="","",'Rekapitulace stavby'!AN20)</f>
        <v/>
      </c>
      <c r="K22" s="30"/>
      <c r="L22" s="30"/>
      <c r="M22" s="4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6.95" customHeight="1">
      <c r="A23" s="30"/>
      <c r="B23" s="31"/>
      <c r="C23" s="30"/>
      <c r="D23" s="30"/>
      <c r="E23" s="30"/>
      <c r="F23" s="30"/>
      <c r="G23" s="30"/>
      <c r="H23" s="30"/>
      <c r="I23" s="95"/>
      <c r="J23" s="95"/>
      <c r="K23" s="30"/>
      <c r="L23" s="30"/>
      <c r="M23" s="4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2" customHeight="1">
      <c r="A24" s="30"/>
      <c r="B24" s="31"/>
      <c r="C24" s="30"/>
      <c r="D24" s="26" t="s">
        <v>31</v>
      </c>
      <c r="E24" s="30"/>
      <c r="F24" s="30"/>
      <c r="G24" s="30"/>
      <c r="H24" s="30"/>
      <c r="I24" s="95"/>
      <c r="J24" s="95"/>
      <c r="K24" s="30"/>
      <c r="L24" s="30"/>
      <c r="M24" s="4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8" customFormat="1" ht="16.5" customHeight="1">
      <c r="A25" s="99"/>
      <c r="B25" s="100"/>
      <c r="C25" s="99"/>
      <c r="D25" s="99"/>
      <c r="E25" s="269" t="s">
        <v>1</v>
      </c>
      <c r="F25" s="269"/>
      <c r="G25" s="269"/>
      <c r="H25" s="269"/>
      <c r="I25" s="101"/>
      <c r="J25" s="101"/>
      <c r="K25" s="99"/>
      <c r="L25" s="99"/>
      <c r="M25" s="102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</row>
    <row r="26" spans="1:31" s="2" customFormat="1" ht="6.95" customHeight="1">
      <c r="A26" s="30"/>
      <c r="B26" s="31"/>
      <c r="C26" s="30"/>
      <c r="D26" s="30"/>
      <c r="E26" s="30"/>
      <c r="F26" s="30"/>
      <c r="G26" s="30"/>
      <c r="H26" s="30"/>
      <c r="I26" s="95"/>
      <c r="J26" s="95"/>
      <c r="K26" s="30"/>
      <c r="L26" s="30"/>
      <c r="M26" s="4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2" customFormat="1" ht="6.95" customHeight="1">
      <c r="A27" s="30"/>
      <c r="B27" s="31"/>
      <c r="C27" s="30"/>
      <c r="D27" s="64"/>
      <c r="E27" s="64"/>
      <c r="F27" s="64"/>
      <c r="G27" s="64"/>
      <c r="H27" s="64"/>
      <c r="I27" s="103"/>
      <c r="J27" s="103"/>
      <c r="K27" s="64"/>
      <c r="L27" s="64"/>
      <c r="M27" s="4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pans="1:31" s="2" customFormat="1" ht="12.75">
      <c r="A28" s="30"/>
      <c r="B28" s="31"/>
      <c r="C28" s="30"/>
      <c r="D28" s="30"/>
      <c r="E28" s="26" t="s">
        <v>112</v>
      </c>
      <c r="F28" s="30"/>
      <c r="G28" s="30"/>
      <c r="H28" s="30"/>
      <c r="I28" s="95"/>
      <c r="J28" s="95"/>
      <c r="K28" s="104">
        <f>I94</f>
        <v>0</v>
      </c>
      <c r="L28" s="30"/>
      <c r="M28" s="4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12.75">
      <c r="A29" s="30"/>
      <c r="B29" s="31"/>
      <c r="C29" s="30"/>
      <c r="D29" s="30"/>
      <c r="E29" s="26" t="s">
        <v>113</v>
      </c>
      <c r="F29" s="30"/>
      <c r="G29" s="30"/>
      <c r="H29" s="30"/>
      <c r="I29" s="95"/>
      <c r="J29" s="95"/>
      <c r="K29" s="104">
        <f>J94</f>
        <v>0</v>
      </c>
      <c r="L29" s="30"/>
      <c r="M29" s="4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customHeight="1">
      <c r="A30" s="30"/>
      <c r="B30" s="31"/>
      <c r="C30" s="30"/>
      <c r="D30" s="105" t="s">
        <v>32</v>
      </c>
      <c r="E30" s="30"/>
      <c r="F30" s="30"/>
      <c r="G30" s="30"/>
      <c r="H30" s="30"/>
      <c r="I30" s="95"/>
      <c r="J30" s="95"/>
      <c r="K30" s="69">
        <f>ROUND(K131, 2)</f>
        <v>0</v>
      </c>
      <c r="L30" s="30"/>
      <c r="M30" s="4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customHeight="1">
      <c r="A31" s="30"/>
      <c r="B31" s="31"/>
      <c r="C31" s="30"/>
      <c r="D31" s="64"/>
      <c r="E31" s="64"/>
      <c r="F31" s="64"/>
      <c r="G31" s="64"/>
      <c r="H31" s="64"/>
      <c r="I31" s="103"/>
      <c r="J31" s="103"/>
      <c r="K31" s="64"/>
      <c r="L31" s="64"/>
      <c r="M31" s="4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customHeight="1">
      <c r="A32" s="30"/>
      <c r="B32" s="31"/>
      <c r="C32" s="30"/>
      <c r="D32" s="30"/>
      <c r="E32" s="30"/>
      <c r="F32" s="34" t="s">
        <v>34</v>
      </c>
      <c r="G32" s="30"/>
      <c r="H32" s="30"/>
      <c r="I32" s="106" t="s">
        <v>33</v>
      </c>
      <c r="J32" s="95"/>
      <c r="K32" s="34" t="s">
        <v>35</v>
      </c>
      <c r="L32" s="30"/>
      <c r="M32" s="4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customHeight="1">
      <c r="A33" s="30"/>
      <c r="B33" s="31"/>
      <c r="C33" s="30"/>
      <c r="D33" s="107" t="s">
        <v>36</v>
      </c>
      <c r="E33" s="26" t="s">
        <v>37</v>
      </c>
      <c r="F33" s="104">
        <f>ROUND((SUM(BE131:BE523)),  2)</f>
        <v>0</v>
      </c>
      <c r="G33" s="30"/>
      <c r="H33" s="30"/>
      <c r="I33" s="108">
        <v>0.21</v>
      </c>
      <c r="J33" s="95"/>
      <c r="K33" s="104">
        <f>ROUND(((SUM(BE131:BE523))*I33),  2)</f>
        <v>0</v>
      </c>
      <c r="L33" s="30"/>
      <c r="M33" s="4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customHeight="1">
      <c r="A34" s="30"/>
      <c r="B34" s="31"/>
      <c r="C34" s="30"/>
      <c r="D34" s="30"/>
      <c r="E34" s="26" t="s">
        <v>38</v>
      </c>
      <c r="F34" s="104">
        <f>ROUND((SUM(BF131:BF523)),  2)</f>
        <v>0</v>
      </c>
      <c r="G34" s="30"/>
      <c r="H34" s="30"/>
      <c r="I34" s="108">
        <v>0.15</v>
      </c>
      <c r="J34" s="95"/>
      <c r="K34" s="104">
        <f>ROUND(((SUM(BF131:BF523))*I34),  2)</f>
        <v>0</v>
      </c>
      <c r="L34" s="30"/>
      <c r="M34" s="4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1"/>
      <c r="C35" s="30"/>
      <c r="D35" s="30"/>
      <c r="E35" s="26" t="s">
        <v>39</v>
      </c>
      <c r="F35" s="104">
        <f>ROUND((SUM(BG131:BG523)),  2)</f>
        <v>0</v>
      </c>
      <c r="G35" s="30"/>
      <c r="H35" s="30"/>
      <c r="I35" s="108">
        <v>0.21</v>
      </c>
      <c r="J35" s="95"/>
      <c r="K35" s="104">
        <f>0</f>
        <v>0</v>
      </c>
      <c r="L35" s="30"/>
      <c r="M35" s="4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1"/>
      <c r="C36" s="30"/>
      <c r="D36" s="30"/>
      <c r="E36" s="26" t="s">
        <v>40</v>
      </c>
      <c r="F36" s="104">
        <f>ROUND((SUM(BH131:BH523)),  2)</f>
        <v>0</v>
      </c>
      <c r="G36" s="30"/>
      <c r="H36" s="30"/>
      <c r="I36" s="108">
        <v>0.15</v>
      </c>
      <c r="J36" s="95"/>
      <c r="K36" s="104">
        <f>0</f>
        <v>0</v>
      </c>
      <c r="L36" s="30"/>
      <c r="M36" s="4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1"/>
      <c r="C37" s="30"/>
      <c r="D37" s="30"/>
      <c r="E37" s="26" t="s">
        <v>41</v>
      </c>
      <c r="F37" s="104">
        <f>ROUND((SUM(BI131:BI523)),  2)</f>
        <v>0</v>
      </c>
      <c r="G37" s="30"/>
      <c r="H37" s="30"/>
      <c r="I37" s="108">
        <v>0</v>
      </c>
      <c r="J37" s="95"/>
      <c r="K37" s="104">
        <f>0</f>
        <v>0</v>
      </c>
      <c r="L37" s="30"/>
      <c r="M37" s="4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customHeight="1">
      <c r="A38" s="30"/>
      <c r="B38" s="31"/>
      <c r="C38" s="30"/>
      <c r="D38" s="30"/>
      <c r="E38" s="30"/>
      <c r="F38" s="30"/>
      <c r="G38" s="30"/>
      <c r="H38" s="30"/>
      <c r="I38" s="95"/>
      <c r="J38" s="95"/>
      <c r="K38" s="30"/>
      <c r="L38" s="30"/>
      <c r="M38" s="4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customHeight="1">
      <c r="A39" s="30"/>
      <c r="B39" s="31"/>
      <c r="C39" s="109"/>
      <c r="D39" s="110" t="s">
        <v>42</v>
      </c>
      <c r="E39" s="58"/>
      <c r="F39" s="58"/>
      <c r="G39" s="111" t="s">
        <v>43</v>
      </c>
      <c r="H39" s="112" t="s">
        <v>44</v>
      </c>
      <c r="I39" s="113"/>
      <c r="J39" s="113"/>
      <c r="K39" s="114">
        <f>SUM(K30:K37)</f>
        <v>0</v>
      </c>
      <c r="L39" s="115"/>
      <c r="M39" s="4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customHeight="1">
      <c r="A40" s="30"/>
      <c r="B40" s="31"/>
      <c r="C40" s="30"/>
      <c r="D40" s="30"/>
      <c r="E40" s="30"/>
      <c r="F40" s="30"/>
      <c r="G40" s="30"/>
      <c r="H40" s="30"/>
      <c r="I40" s="95"/>
      <c r="J40" s="95"/>
      <c r="K40" s="30"/>
      <c r="L40" s="30"/>
      <c r="M40" s="4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customHeight="1">
      <c r="B41" s="20"/>
      <c r="I41" s="91"/>
      <c r="J41" s="91"/>
      <c r="M41" s="20"/>
    </row>
    <row r="42" spans="1:31" s="1" customFormat="1" ht="14.45" customHeight="1">
      <c r="B42" s="20"/>
      <c r="I42" s="91"/>
      <c r="J42" s="91"/>
      <c r="M42" s="20"/>
    </row>
    <row r="43" spans="1:31" s="1" customFormat="1" ht="14.45" customHeight="1">
      <c r="B43" s="20"/>
      <c r="I43" s="91"/>
      <c r="J43" s="91"/>
      <c r="M43" s="20"/>
    </row>
    <row r="44" spans="1:31" s="1" customFormat="1" ht="14.45" customHeight="1">
      <c r="B44" s="20"/>
      <c r="I44" s="91"/>
      <c r="J44" s="91"/>
      <c r="M44" s="20"/>
    </row>
    <row r="45" spans="1:31" s="1" customFormat="1" ht="14.45" customHeight="1">
      <c r="B45" s="20"/>
      <c r="I45" s="91"/>
      <c r="J45" s="91"/>
      <c r="M45" s="20"/>
    </row>
    <row r="46" spans="1:31" s="1" customFormat="1" ht="14.45" customHeight="1">
      <c r="B46" s="20"/>
      <c r="I46" s="91"/>
      <c r="J46" s="91"/>
      <c r="M46" s="20"/>
    </row>
    <row r="47" spans="1:31" s="1" customFormat="1" ht="14.45" customHeight="1">
      <c r="B47" s="20"/>
      <c r="I47" s="91"/>
      <c r="J47" s="91"/>
      <c r="M47" s="20"/>
    </row>
    <row r="48" spans="1:31" s="1" customFormat="1" ht="14.45" customHeight="1">
      <c r="B48" s="20"/>
      <c r="I48" s="91"/>
      <c r="J48" s="91"/>
      <c r="M48" s="20"/>
    </row>
    <row r="49" spans="1:31" s="1" customFormat="1" ht="14.45" customHeight="1">
      <c r="B49" s="20"/>
      <c r="I49" s="91"/>
      <c r="J49" s="91"/>
      <c r="M49" s="20"/>
    </row>
    <row r="50" spans="1:31" s="2" customFormat="1" ht="14.45" customHeight="1">
      <c r="B50" s="40"/>
      <c r="D50" s="41" t="s">
        <v>45</v>
      </c>
      <c r="E50" s="42"/>
      <c r="F50" s="42"/>
      <c r="G50" s="41" t="s">
        <v>46</v>
      </c>
      <c r="H50" s="42"/>
      <c r="I50" s="116"/>
      <c r="J50" s="116"/>
      <c r="K50" s="42"/>
      <c r="L50" s="42"/>
      <c r="M50" s="40"/>
    </row>
    <row r="51" spans="1:31">
      <c r="B51" s="20"/>
      <c r="M51" s="20"/>
    </row>
    <row r="52" spans="1:31">
      <c r="B52" s="20"/>
      <c r="M52" s="20"/>
    </row>
    <row r="53" spans="1:31">
      <c r="B53" s="20"/>
      <c r="M53" s="20"/>
    </row>
    <row r="54" spans="1:31">
      <c r="B54" s="20"/>
      <c r="M54" s="20"/>
    </row>
    <row r="55" spans="1:31">
      <c r="B55" s="20"/>
      <c r="M55" s="20"/>
    </row>
    <row r="56" spans="1:31">
      <c r="B56" s="20"/>
      <c r="M56" s="20"/>
    </row>
    <row r="57" spans="1:31">
      <c r="B57" s="20"/>
      <c r="M57" s="20"/>
    </row>
    <row r="58" spans="1:31">
      <c r="B58" s="20"/>
      <c r="M58" s="20"/>
    </row>
    <row r="59" spans="1:31">
      <c r="B59" s="20"/>
      <c r="M59" s="20"/>
    </row>
    <row r="60" spans="1:31">
      <c r="B60" s="20"/>
      <c r="M60" s="20"/>
    </row>
    <row r="61" spans="1:31" s="2" customFormat="1" ht="12.75">
      <c r="A61" s="30"/>
      <c r="B61" s="31"/>
      <c r="C61" s="30"/>
      <c r="D61" s="43" t="s">
        <v>47</v>
      </c>
      <c r="E61" s="33"/>
      <c r="F61" s="117" t="s">
        <v>48</v>
      </c>
      <c r="G61" s="43" t="s">
        <v>47</v>
      </c>
      <c r="H61" s="33"/>
      <c r="I61" s="118"/>
      <c r="J61" s="119" t="s">
        <v>48</v>
      </c>
      <c r="K61" s="33"/>
      <c r="L61" s="33"/>
      <c r="M61" s="4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>
      <c r="B62" s="20"/>
      <c r="M62" s="20"/>
    </row>
    <row r="63" spans="1:31">
      <c r="B63" s="20"/>
      <c r="M63" s="20"/>
    </row>
    <row r="64" spans="1:31">
      <c r="B64" s="20"/>
      <c r="M64" s="20"/>
    </row>
    <row r="65" spans="1:31" s="2" customFormat="1" ht="12.75">
      <c r="A65" s="30"/>
      <c r="B65" s="31"/>
      <c r="C65" s="30"/>
      <c r="D65" s="41" t="s">
        <v>49</v>
      </c>
      <c r="E65" s="44"/>
      <c r="F65" s="44"/>
      <c r="G65" s="41" t="s">
        <v>50</v>
      </c>
      <c r="H65" s="44"/>
      <c r="I65" s="120"/>
      <c r="J65" s="120"/>
      <c r="K65" s="44"/>
      <c r="L65" s="44"/>
      <c r="M65" s="4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>
      <c r="B66" s="20"/>
      <c r="M66" s="20"/>
    </row>
    <row r="67" spans="1:31">
      <c r="B67" s="20"/>
      <c r="M67" s="20"/>
    </row>
    <row r="68" spans="1:31">
      <c r="B68" s="20"/>
      <c r="M68" s="20"/>
    </row>
    <row r="69" spans="1:31">
      <c r="B69" s="20"/>
      <c r="M69" s="20"/>
    </row>
    <row r="70" spans="1:31">
      <c r="B70" s="20"/>
      <c r="M70" s="20"/>
    </row>
    <row r="71" spans="1:31">
      <c r="B71" s="20"/>
      <c r="M71" s="20"/>
    </row>
    <row r="72" spans="1:31">
      <c r="B72" s="20"/>
      <c r="M72" s="20"/>
    </row>
    <row r="73" spans="1:31">
      <c r="B73" s="20"/>
      <c r="M73" s="20"/>
    </row>
    <row r="74" spans="1:31">
      <c r="B74" s="20"/>
      <c r="M74" s="20"/>
    </row>
    <row r="75" spans="1:31">
      <c r="B75" s="20"/>
      <c r="M75" s="20"/>
    </row>
    <row r="76" spans="1:31" s="2" customFormat="1" ht="12.75">
      <c r="A76" s="30"/>
      <c r="B76" s="31"/>
      <c r="C76" s="30"/>
      <c r="D76" s="43" t="s">
        <v>47</v>
      </c>
      <c r="E76" s="33"/>
      <c r="F76" s="117" t="s">
        <v>48</v>
      </c>
      <c r="G76" s="43" t="s">
        <v>47</v>
      </c>
      <c r="H76" s="33"/>
      <c r="I76" s="118"/>
      <c r="J76" s="119" t="s">
        <v>48</v>
      </c>
      <c r="K76" s="33"/>
      <c r="L76" s="33"/>
      <c r="M76" s="4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customHeight="1">
      <c r="A77" s="30"/>
      <c r="B77" s="45"/>
      <c r="C77" s="46"/>
      <c r="D77" s="46"/>
      <c r="E77" s="46"/>
      <c r="F77" s="46"/>
      <c r="G77" s="46"/>
      <c r="H77" s="46"/>
      <c r="I77" s="121"/>
      <c r="J77" s="121"/>
      <c r="K77" s="46"/>
      <c r="L77" s="46"/>
      <c r="M77" s="4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5" customHeight="1">
      <c r="A81" s="30"/>
      <c r="B81" s="47"/>
      <c r="C81" s="48"/>
      <c r="D81" s="48"/>
      <c r="E81" s="48"/>
      <c r="F81" s="48"/>
      <c r="G81" s="48"/>
      <c r="H81" s="48"/>
      <c r="I81" s="122"/>
      <c r="J81" s="122"/>
      <c r="K81" s="48"/>
      <c r="L81" s="48"/>
      <c r="M81" s="4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customHeight="1">
      <c r="A82" s="30"/>
      <c r="B82" s="31"/>
      <c r="C82" s="21" t="s">
        <v>114</v>
      </c>
      <c r="D82" s="30"/>
      <c r="E82" s="30"/>
      <c r="F82" s="30"/>
      <c r="G82" s="30"/>
      <c r="H82" s="30"/>
      <c r="I82" s="95"/>
      <c r="J82" s="95"/>
      <c r="K82" s="30"/>
      <c r="L82" s="30"/>
      <c r="M82" s="4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customHeight="1">
      <c r="A83" s="30"/>
      <c r="B83" s="31"/>
      <c r="C83" s="30"/>
      <c r="D83" s="30"/>
      <c r="E83" s="30"/>
      <c r="F83" s="30"/>
      <c r="G83" s="30"/>
      <c r="H83" s="30"/>
      <c r="I83" s="95"/>
      <c r="J83" s="95"/>
      <c r="K83" s="30"/>
      <c r="L83" s="30"/>
      <c r="M83" s="4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>
      <c r="A84" s="30"/>
      <c r="B84" s="31"/>
      <c r="C84" s="26" t="s">
        <v>16</v>
      </c>
      <c r="D84" s="30"/>
      <c r="E84" s="30"/>
      <c r="F84" s="30"/>
      <c r="G84" s="30"/>
      <c r="H84" s="30"/>
      <c r="I84" s="95"/>
      <c r="J84" s="95"/>
      <c r="K84" s="30"/>
      <c r="L84" s="30"/>
      <c r="M84" s="4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16.5" customHeight="1">
      <c r="A85" s="30"/>
      <c r="B85" s="31"/>
      <c r="C85" s="30"/>
      <c r="D85" s="30"/>
      <c r="E85" s="246" t="str">
        <f>E7</f>
        <v>Nástavba části objektu čp. 6 ve Zdislavicích</v>
      </c>
      <c r="F85" s="273"/>
      <c r="G85" s="273"/>
      <c r="H85" s="273"/>
      <c r="I85" s="95"/>
      <c r="J85" s="95"/>
      <c r="K85" s="30"/>
      <c r="L85" s="30"/>
      <c r="M85" s="4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6.95" customHeight="1">
      <c r="A86" s="30"/>
      <c r="B86" s="31"/>
      <c r="C86" s="30"/>
      <c r="D86" s="30"/>
      <c r="E86" s="30"/>
      <c r="F86" s="30"/>
      <c r="G86" s="30"/>
      <c r="H86" s="30"/>
      <c r="I86" s="95"/>
      <c r="J86" s="95"/>
      <c r="K86" s="30"/>
      <c r="L86" s="30"/>
      <c r="M86" s="4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2" customHeight="1">
      <c r="A87" s="30"/>
      <c r="B87" s="31"/>
      <c r="C87" s="26" t="s">
        <v>20</v>
      </c>
      <c r="D87" s="30"/>
      <c r="E87" s="30"/>
      <c r="F87" s="24" t="str">
        <f>F10</f>
        <v>Zdislavice</v>
      </c>
      <c r="G87" s="30"/>
      <c r="H87" s="30"/>
      <c r="I87" s="96" t="s">
        <v>22</v>
      </c>
      <c r="J87" s="98">
        <f>IF(J10="","",J10)</f>
        <v>0</v>
      </c>
      <c r="K87" s="30"/>
      <c r="L87" s="30"/>
      <c r="M87" s="4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customHeight="1">
      <c r="A88" s="30"/>
      <c r="B88" s="31"/>
      <c r="C88" s="30"/>
      <c r="D88" s="30"/>
      <c r="E88" s="30"/>
      <c r="F88" s="30"/>
      <c r="G88" s="30"/>
      <c r="H88" s="30"/>
      <c r="I88" s="95"/>
      <c r="J88" s="95"/>
      <c r="K88" s="30"/>
      <c r="L88" s="30"/>
      <c r="M88" s="4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5.2" customHeight="1">
      <c r="A89" s="30"/>
      <c r="B89" s="31"/>
      <c r="C89" s="26" t="s">
        <v>23</v>
      </c>
      <c r="D89" s="30"/>
      <c r="E89" s="30"/>
      <c r="F89" s="24" t="str">
        <f>E13</f>
        <v xml:space="preserve"> </v>
      </c>
      <c r="G89" s="30"/>
      <c r="H89" s="30"/>
      <c r="I89" s="96" t="s">
        <v>29</v>
      </c>
      <c r="J89" s="123" t="str">
        <f>E19</f>
        <v xml:space="preserve"> </v>
      </c>
      <c r="K89" s="30"/>
      <c r="L89" s="30"/>
      <c r="M89" s="4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15.2" customHeight="1">
      <c r="A90" s="30"/>
      <c r="B90" s="31"/>
      <c r="C90" s="26" t="s">
        <v>27</v>
      </c>
      <c r="D90" s="30"/>
      <c r="E90" s="30"/>
      <c r="F90" s="24" t="str">
        <f>IF(E16="","",E16)</f>
        <v>Vyplň údaj</v>
      </c>
      <c r="G90" s="30"/>
      <c r="H90" s="30"/>
      <c r="I90" s="96" t="s">
        <v>30</v>
      </c>
      <c r="J90" s="123" t="str">
        <f>E22</f>
        <v xml:space="preserve"> </v>
      </c>
      <c r="K90" s="30"/>
      <c r="L90" s="30"/>
      <c r="M90" s="4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0.35" customHeight="1">
      <c r="A91" s="30"/>
      <c r="B91" s="31"/>
      <c r="C91" s="30"/>
      <c r="D91" s="30"/>
      <c r="E91" s="30"/>
      <c r="F91" s="30"/>
      <c r="G91" s="30"/>
      <c r="H91" s="30"/>
      <c r="I91" s="95"/>
      <c r="J91" s="95"/>
      <c r="K91" s="30"/>
      <c r="L91" s="30"/>
      <c r="M91" s="4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29.25" customHeight="1">
      <c r="A92" s="30"/>
      <c r="B92" s="31"/>
      <c r="C92" s="124" t="s">
        <v>115</v>
      </c>
      <c r="D92" s="109"/>
      <c r="E92" s="109"/>
      <c r="F92" s="109"/>
      <c r="G92" s="109"/>
      <c r="H92" s="109"/>
      <c r="I92" s="125" t="s">
        <v>116</v>
      </c>
      <c r="J92" s="125" t="s">
        <v>117</v>
      </c>
      <c r="K92" s="126" t="s">
        <v>118</v>
      </c>
      <c r="L92" s="109"/>
      <c r="M92" s="4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>
      <c r="A93" s="30"/>
      <c r="B93" s="31"/>
      <c r="C93" s="30"/>
      <c r="D93" s="30"/>
      <c r="E93" s="30"/>
      <c r="F93" s="30"/>
      <c r="G93" s="30"/>
      <c r="H93" s="30"/>
      <c r="I93" s="95"/>
      <c r="J93" s="95"/>
      <c r="K93" s="30"/>
      <c r="L93" s="30"/>
      <c r="M93" s="4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2.9" customHeight="1">
      <c r="A94" s="30"/>
      <c r="B94" s="31"/>
      <c r="C94" s="127" t="s">
        <v>119</v>
      </c>
      <c r="D94" s="30"/>
      <c r="E94" s="30"/>
      <c r="F94" s="30"/>
      <c r="G94" s="30"/>
      <c r="H94" s="30"/>
      <c r="I94" s="128">
        <f t="shared" ref="I94:J96" si="0">Q131</f>
        <v>0</v>
      </c>
      <c r="J94" s="128">
        <f t="shared" si="0"/>
        <v>0</v>
      </c>
      <c r="K94" s="69">
        <f>K131</f>
        <v>0</v>
      </c>
      <c r="L94" s="30"/>
      <c r="M94" s="4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U94" s="17" t="s">
        <v>120</v>
      </c>
    </row>
    <row r="95" spans="1:47" s="9" customFormat="1" ht="24.95" customHeight="1">
      <c r="B95" s="129"/>
      <c r="D95" s="130" t="s">
        <v>121</v>
      </c>
      <c r="E95" s="131"/>
      <c r="F95" s="131"/>
      <c r="G95" s="131"/>
      <c r="H95" s="131"/>
      <c r="I95" s="132">
        <f t="shared" si="0"/>
        <v>0</v>
      </c>
      <c r="J95" s="132">
        <f t="shared" si="0"/>
        <v>0</v>
      </c>
      <c r="K95" s="133">
        <f>K132</f>
        <v>0</v>
      </c>
      <c r="M95" s="129"/>
    </row>
    <row r="96" spans="1:47" s="10" customFormat="1" ht="19.899999999999999" customHeight="1">
      <c r="B96" s="134"/>
      <c r="D96" s="135" t="s">
        <v>122</v>
      </c>
      <c r="E96" s="136"/>
      <c r="F96" s="136"/>
      <c r="G96" s="136"/>
      <c r="H96" s="136"/>
      <c r="I96" s="137">
        <f t="shared" si="0"/>
        <v>0</v>
      </c>
      <c r="J96" s="137">
        <f t="shared" si="0"/>
        <v>0</v>
      </c>
      <c r="K96" s="138">
        <f>K133</f>
        <v>0</v>
      </c>
      <c r="M96" s="134"/>
    </row>
    <row r="97" spans="2:13" s="10" customFormat="1" ht="19.899999999999999" customHeight="1">
      <c r="B97" s="134"/>
      <c r="D97" s="135" t="s">
        <v>123</v>
      </c>
      <c r="E97" s="136"/>
      <c r="F97" s="136"/>
      <c r="G97" s="136"/>
      <c r="H97" s="136"/>
      <c r="I97" s="137">
        <f>Q149</f>
        <v>0</v>
      </c>
      <c r="J97" s="137">
        <f>R149</f>
        <v>0</v>
      </c>
      <c r="K97" s="138">
        <f>K149</f>
        <v>0</v>
      </c>
      <c r="M97" s="134"/>
    </row>
    <row r="98" spans="2:13" s="10" customFormat="1" ht="19.899999999999999" customHeight="1">
      <c r="B98" s="134"/>
      <c r="D98" s="135" t="s">
        <v>124</v>
      </c>
      <c r="E98" s="136"/>
      <c r="F98" s="136"/>
      <c r="G98" s="136"/>
      <c r="H98" s="136"/>
      <c r="I98" s="137">
        <f>Q174</f>
        <v>0</v>
      </c>
      <c r="J98" s="137">
        <f>R174</f>
        <v>0</v>
      </c>
      <c r="K98" s="138">
        <f>K174</f>
        <v>0</v>
      </c>
      <c r="M98" s="134"/>
    </row>
    <row r="99" spans="2:13" s="10" customFormat="1" ht="19.899999999999999" customHeight="1">
      <c r="B99" s="134"/>
      <c r="D99" s="135" t="s">
        <v>125</v>
      </c>
      <c r="E99" s="136"/>
      <c r="F99" s="136"/>
      <c r="G99" s="136"/>
      <c r="H99" s="136"/>
      <c r="I99" s="137">
        <f>Q269</f>
        <v>0</v>
      </c>
      <c r="J99" s="137">
        <f>R269</f>
        <v>0</v>
      </c>
      <c r="K99" s="138">
        <f>K269</f>
        <v>0</v>
      </c>
      <c r="M99" s="134"/>
    </row>
    <row r="100" spans="2:13" s="10" customFormat="1" ht="19.899999999999999" customHeight="1">
      <c r="B100" s="134"/>
      <c r="D100" s="135" t="s">
        <v>126</v>
      </c>
      <c r="E100" s="136"/>
      <c r="F100" s="136"/>
      <c r="G100" s="136"/>
      <c r="H100" s="136"/>
      <c r="I100" s="137">
        <f>Q314</f>
        <v>0</v>
      </c>
      <c r="J100" s="137">
        <f>R314</f>
        <v>0</v>
      </c>
      <c r="K100" s="138">
        <f>K314</f>
        <v>0</v>
      </c>
      <c r="M100" s="134"/>
    </row>
    <row r="101" spans="2:13" s="10" customFormat="1" ht="19.899999999999999" customHeight="1">
      <c r="B101" s="134"/>
      <c r="D101" s="135" t="s">
        <v>127</v>
      </c>
      <c r="E101" s="136"/>
      <c r="F101" s="136"/>
      <c r="G101" s="136"/>
      <c r="H101" s="136"/>
      <c r="I101" s="137">
        <f>Q330</f>
        <v>0</v>
      </c>
      <c r="J101" s="137">
        <f>R330</f>
        <v>0</v>
      </c>
      <c r="K101" s="138">
        <f>K330</f>
        <v>0</v>
      </c>
      <c r="M101" s="134"/>
    </row>
    <row r="102" spans="2:13" s="9" customFormat="1" ht="24.95" customHeight="1">
      <c r="B102" s="129"/>
      <c r="D102" s="130" t="s">
        <v>128</v>
      </c>
      <c r="E102" s="131"/>
      <c r="F102" s="131"/>
      <c r="G102" s="131"/>
      <c r="H102" s="131"/>
      <c r="I102" s="132">
        <f>Q333</f>
        <v>0</v>
      </c>
      <c r="J102" s="132">
        <f>R333</f>
        <v>0</v>
      </c>
      <c r="K102" s="133">
        <f>K333</f>
        <v>0</v>
      </c>
      <c r="M102" s="129"/>
    </row>
    <row r="103" spans="2:13" s="10" customFormat="1" ht="19.899999999999999" customHeight="1">
      <c r="B103" s="134"/>
      <c r="D103" s="135" t="s">
        <v>129</v>
      </c>
      <c r="E103" s="136"/>
      <c r="F103" s="136"/>
      <c r="G103" s="136"/>
      <c r="H103" s="136"/>
      <c r="I103" s="137">
        <f>Q334</f>
        <v>0</v>
      </c>
      <c r="J103" s="137">
        <f>R334</f>
        <v>0</v>
      </c>
      <c r="K103" s="138">
        <f>K334</f>
        <v>0</v>
      </c>
      <c r="M103" s="134"/>
    </row>
    <row r="104" spans="2:13" s="10" customFormat="1" ht="19.899999999999999" customHeight="1">
      <c r="B104" s="134"/>
      <c r="D104" s="135" t="s">
        <v>130</v>
      </c>
      <c r="E104" s="136"/>
      <c r="F104" s="136"/>
      <c r="G104" s="136"/>
      <c r="H104" s="136"/>
      <c r="I104" s="137">
        <f>Q366</f>
        <v>0</v>
      </c>
      <c r="J104" s="137">
        <f>R366</f>
        <v>0</v>
      </c>
      <c r="K104" s="138">
        <f>K366</f>
        <v>0</v>
      </c>
      <c r="M104" s="134"/>
    </row>
    <row r="105" spans="2:13" s="10" customFormat="1" ht="19.899999999999999" customHeight="1">
      <c r="B105" s="134"/>
      <c r="D105" s="135" t="s">
        <v>131</v>
      </c>
      <c r="E105" s="136"/>
      <c r="F105" s="136"/>
      <c r="G105" s="136"/>
      <c r="H105" s="136"/>
      <c r="I105" s="137">
        <f>Q386</f>
        <v>0</v>
      </c>
      <c r="J105" s="137">
        <f>R386</f>
        <v>0</v>
      </c>
      <c r="K105" s="138">
        <f>K386</f>
        <v>0</v>
      </c>
      <c r="M105" s="134"/>
    </row>
    <row r="106" spans="2:13" s="10" customFormat="1" ht="19.899999999999999" customHeight="1">
      <c r="B106" s="134"/>
      <c r="D106" s="135" t="s">
        <v>132</v>
      </c>
      <c r="E106" s="136"/>
      <c r="F106" s="136"/>
      <c r="G106" s="136"/>
      <c r="H106" s="136"/>
      <c r="I106" s="137">
        <f>Q391</f>
        <v>0</v>
      </c>
      <c r="J106" s="137">
        <f>R391</f>
        <v>0</v>
      </c>
      <c r="K106" s="138">
        <f>K391</f>
        <v>0</v>
      </c>
      <c r="M106" s="134"/>
    </row>
    <row r="107" spans="2:13" s="10" customFormat="1" ht="19.899999999999999" customHeight="1">
      <c r="B107" s="134"/>
      <c r="D107" s="135" t="s">
        <v>133</v>
      </c>
      <c r="E107" s="136"/>
      <c r="F107" s="136"/>
      <c r="G107" s="136"/>
      <c r="H107" s="136"/>
      <c r="I107" s="137">
        <f>Q401</f>
        <v>0</v>
      </c>
      <c r="J107" s="137">
        <f>R401</f>
        <v>0</v>
      </c>
      <c r="K107" s="138">
        <f>K401</f>
        <v>0</v>
      </c>
      <c r="M107" s="134"/>
    </row>
    <row r="108" spans="2:13" s="10" customFormat="1" ht="19.899999999999999" customHeight="1">
      <c r="B108" s="134"/>
      <c r="D108" s="135" t="s">
        <v>134</v>
      </c>
      <c r="E108" s="136"/>
      <c r="F108" s="136"/>
      <c r="G108" s="136"/>
      <c r="H108" s="136"/>
      <c r="I108" s="137">
        <f>Q428</f>
        <v>0</v>
      </c>
      <c r="J108" s="137">
        <f>R428</f>
        <v>0</v>
      </c>
      <c r="K108" s="138">
        <f>K428</f>
        <v>0</v>
      </c>
      <c r="M108" s="134"/>
    </row>
    <row r="109" spans="2:13" s="10" customFormat="1" ht="19.899999999999999" customHeight="1">
      <c r="B109" s="134"/>
      <c r="D109" s="135" t="s">
        <v>135</v>
      </c>
      <c r="E109" s="136"/>
      <c r="F109" s="136"/>
      <c r="G109" s="136"/>
      <c r="H109" s="136"/>
      <c r="I109" s="137">
        <f>Q436</f>
        <v>0</v>
      </c>
      <c r="J109" s="137">
        <f>R436</f>
        <v>0</v>
      </c>
      <c r="K109" s="138">
        <f>K436</f>
        <v>0</v>
      </c>
      <c r="M109" s="134"/>
    </row>
    <row r="110" spans="2:13" s="10" customFormat="1" ht="19.899999999999999" customHeight="1">
      <c r="B110" s="134"/>
      <c r="D110" s="135" t="s">
        <v>136</v>
      </c>
      <c r="E110" s="136"/>
      <c r="F110" s="136"/>
      <c r="G110" s="136"/>
      <c r="H110" s="136"/>
      <c r="I110" s="137">
        <f>Q460</f>
        <v>0</v>
      </c>
      <c r="J110" s="137">
        <f>R460</f>
        <v>0</v>
      </c>
      <c r="K110" s="138">
        <f>K460</f>
        <v>0</v>
      </c>
      <c r="M110" s="134"/>
    </row>
    <row r="111" spans="2:13" s="10" customFormat="1" ht="19.899999999999999" customHeight="1">
      <c r="B111" s="134"/>
      <c r="D111" s="135" t="s">
        <v>137</v>
      </c>
      <c r="E111" s="136"/>
      <c r="F111" s="136"/>
      <c r="G111" s="136"/>
      <c r="H111" s="136"/>
      <c r="I111" s="137">
        <f>Q483</f>
        <v>0</v>
      </c>
      <c r="J111" s="137">
        <f>R483</f>
        <v>0</v>
      </c>
      <c r="K111" s="138">
        <f>K483</f>
        <v>0</v>
      </c>
      <c r="M111" s="134"/>
    </row>
    <row r="112" spans="2:13" s="9" customFormat="1" ht="24.95" customHeight="1">
      <c r="B112" s="129"/>
      <c r="D112" s="130" t="s">
        <v>138</v>
      </c>
      <c r="E112" s="131"/>
      <c r="F112" s="131"/>
      <c r="G112" s="131"/>
      <c r="H112" s="131"/>
      <c r="I112" s="132">
        <f>Q502</f>
        <v>0</v>
      </c>
      <c r="J112" s="132">
        <f>R502</f>
        <v>0</v>
      </c>
      <c r="K112" s="133">
        <f>K502</f>
        <v>0</v>
      </c>
      <c r="M112" s="129"/>
    </row>
    <row r="113" spans="1:31" s="10" customFormat="1" ht="19.899999999999999" customHeight="1">
      <c r="B113" s="134"/>
      <c r="D113" s="135" t="s">
        <v>139</v>
      </c>
      <c r="E113" s="136"/>
      <c r="F113" s="136"/>
      <c r="G113" s="136"/>
      <c r="H113" s="136"/>
      <c r="I113" s="137">
        <f>Q503</f>
        <v>0</v>
      </c>
      <c r="J113" s="137">
        <f>R503</f>
        <v>0</v>
      </c>
      <c r="K113" s="138">
        <f>K503</f>
        <v>0</v>
      </c>
      <c r="M113" s="134"/>
    </row>
    <row r="114" spans="1:31" s="2" customFormat="1" ht="21.75" customHeight="1">
      <c r="A114" s="30"/>
      <c r="B114" s="31"/>
      <c r="C114" s="30"/>
      <c r="D114" s="30"/>
      <c r="E114" s="30"/>
      <c r="F114" s="30"/>
      <c r="G114" s="30"/>
      <c r="H114" s="30"/>
      <c r="I114" s="95"/>
      <c r="J114" s="95"/>
      <c r="K114" s="30"/>
      <c r="L114" s="30"/>
      <c r="M114" s="4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31" s="2" customFormat="1" ht="6.95" customHeight="1">
      <c r="A115" s="30"/>
      <c r="B115" s="45"/>
      <c r="C115" s="46"/>
      <c r="D115" s="46"/>
      <c r="E115" s="46"/>
      <c r="F115" s="46"/>
      <c r="G115" s="46"/>
      <c r="H115" s="46"/>
      <c r="I115" s="121"/>
      <c r="J115" s="121"/>
      <c r="K115" s="46"/>
      <c r="L115" s="46"/>
      <c r="M115" s="4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9" spans="1:31" s="2" customFormat="1" ht="6.95" customHeight="1">
      <c r="A119" s="30"/>
      <c r="B119" s="47"/>
      <c r="C119" s="48"/>
      <c r="D119" s="48"/>
      <c r="E119" s="48"/>
      <c r="F119" s="48"/>
      <c r="G119" s="48"/>
      <c r="H119" s="48"/>
      <c r="I119" s="122"/>
      <c r="J119" s="122"/>
      <c r="K119" s="48"/>
      <c r="L119" s="48"/>
      <c r="M119" s="4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31" s="2" customFormat="1" ht="24.95" customHeight="1">
      <c r="A120" s="30"/>
      <c r="B120" s="31"/>
      <c r="C120" s="21" t="s">
        <v>140</v>
      </c>
      <c r="D120" s="30"/>
      <c r="E120" s="30"/>
      <c r="F120" s="30"/>
      <c r="G120" s="30"/>
      <c r="H120" s="30"/>
      <c r="I120" s="95"/>
      <c r="J120" s="95"/>
      <c r="K120" s="30"/>
      <c r="L120" s="30"/>
      <c r="M120" s="4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31" s="2" customFormat="1" ht="6.95" customHeight="1">
      <c r="A121" s="30"/>
      <c r="B121" s="31"/>
      <c r="C121" s="30"/>
      <c r="D121" s="30"/>
      <c r="E121" s="30"/>
      <c r="F121" s="30"/>
      <c r="G121" s="30"/>
      <c r="H121" s="30"/>
      <c r="I121" s="95"/>
      <c r="J121" s="95"/>
      <c r="K121" s="30"/>
      <c r="L121" s="30"/>
      <c r="M121" s="4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31" s="2" customFormat="1" ht="12" customHeight="1">
      <c r="A122" s="30"/>
      <c r="B122" s="31"/>
      <c r="C122" s="26" t="s">
        <v>16</v>
      </c>
      <c r="D122" s="30"/>
      <c r="E122" s="30"/>
      <c r="F122" s="30"/>
      <c r="G122" s="30"/>
      <c r="H122" s="30"/>
      <c r="I122" s="95"/>
      <c r="J122" s="95"/>
      <c r="K122" s="30"/>
      <c r="L122" s="30"/>
      <c r="M122" s="4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31" s="2" customFormat="1" ht="16.5" customHeight="1">
      <c r="A123" s="30"/>
      <c r="B123" s="31"/>
      <c r="C123" s="30"/>
      <c r="D123" s="30"/>
      <c r="E123" s="246" t="str">
        <f>E7</f>
        <v>Nástavba části objektu čp. 6 ve Zdislavicích</v>
      </c>
      <c r="F123" s="273"/>
      <c r="G123" s="273"/>
      <c r="H123" s="273"/>
      <c r="I123" s="95"/>
      <c r="J123" s="95"/>
      <c r="K123" s="30"/>
      <c r="L123" s="30"/>
      <c r="M123" s="4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31" s="2" customFormat="1" ht="6.95" customHeight="1">
      <c r="A124" s="30"/>
      <c r="B124" s="31"/>
      <c r="C124" s="30"/>
      <c r="D124" s="30"/>
      <c r="E124" s="30"/>
      <c r="F124" s="30"/>
      <c r="G124" s="30"/>
      <c r="H124" s="30"/>
      <c r="I124" s="95"/>
      <c r="J124" s="95"/>
      <c r="K124" s="30"/>
      <c r="L124" s="30"/>
      <c r="M124" s="4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31" s="2" customFormat="1" ht="12" customHeight="1">
      <c r="A125" s="30"/>
      <c r="B125" s="31"/>
      <c r="C125" s="26" t="s">
        <v>20</v>
      </c>
      <c r="D125" s="30"/>
      <c r="E125" s="30"/>
      <c r="F125" s="24" t="str">
        <f>F10</f>
        <v>Zdislavice</v>
      </c>
      <c r="G125" s="30"/>
      <c r="H125" s="30"/>
      <c r="I125" s="96" t="s">
        <v>22</v>
      </c>
      <c r="J125" s="98">
        <f>IF(J10="","",J10)</f>
        <v>0</v>
      </c>
      <c r="K125" s="30"/>
      <c r="L125" s="30"/>
      <c r="M125" s="4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31" s="2" customFormat="1" ht="6.95" customHeight="1">
      <c r="A126" s="30"/>
      <c r="B126" s="31"/>
      <c r="C126" s="30"/>
      <c r="D126" s="30"/>
      <c r="E126" s="30"/>
      <c r="F126" s="30"/>
      <c r="G126" s="30"/>
      <c r="H126" s="30"/>
      <c r="I126" s="95"/>
      <c r="J126" s="95"/>
      <c r="K126" s="30"/>
      <c r="L126" s="30"/>
      <c r="M126" s="4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</row>
    <row r="127" spans="1:31" s="2" customFormat="1" ht="15.2" customHeight="1">
      <c r="A127" s="30"/>
      <c r="B127" s="31"/>
      <c r="C127" s="26" t="s">
        <v>23</v>
      </c>
      <c r="D127" s="30"/>
      <c r="E127" s="30"/>
      <c r="F127" s="24" t="str">
        <f>E13</f>
        <v xml:space="preserve"> </v>
      </c>
      <c r="G127" s="30"/>
      <c r="H127" s="30"/>
      <c r="I127" s="96" t="s">
        <v>29</v>
      </c>
      <c r="J127" s="123" t="str">
        <f>E19</f>
        <v xml:space="preserve"> </v>
      </c>
      <c r="K127" s="30"/>
      <c r="L127" s="30"/>
      <c r="M127" s="4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</row>
    <row r="128" spans="1:31" s="2" customFormat="1" ht="15.2" customHeight="1">
      <c r="A128" s="30"/>
      <c r="B128" s="31"/>
      <c r="C128" s="26" t="s">
        <v>27</v>
      </c>
      <c r="D128" s="30"/>
      <c r="E128" s="30"/>
      <c r="F128" s="24" t="str">
        <f>IF(E16="","",E16)</f>
        <v>Vyplň údaj</v>
      </c>
      <c r="G128" s="30"/>
      <c r="H128" s="30"/>
      <c r="I128" s="96" t="s">
        <v>30</v>
      </c>
      <c r="J128" s="123" t="str">
        <f>E22</f>
        <v xml:space="preserve"> </v>
      </c>
      <c r="K128" s="30"/>
      <c r="L128" s="30"/>
      <c r="M128" s="4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</row>
    <row r="129" spans="1:65" s="2" customFormat="1" ht="10.35" customHeight="1">
      <c r="A129" s="30"/>
      <c r="B129" s="31"/>
      <c r="C129" s="30"/>
      <c r="D129" s="30"/>
      <c r="E129" s="30"/>
      <c r="F129" s="30"/>
      <c r="G129" s="30"/>
      <c r="H129" s="30"/>
      <c r="I129" s="95"/>
      <c r="J129" s="95"/>
      <c r="K129" s="30"/>
      <c r="L129" s="30"/>
      <c r="M129" s="4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</row>
    <row r="130" spans="1:65" s="11" customFormat="1" ht="29.25" customHeight="1">
      <c r="A130" s="139"/>
      <c r="B130" s="140"/>
      <c r="C130" s="141" t="s">
        <v>141</v>
      </c>
      <c r="D130" s="142" t="s">
        <v>57</v>
      </c>
      <c r="E130" s="142" t="s">
        <v>53</v>
      </c>
      <c r="F130" s="142" t="s">
        <v>54</v>
      </c>
      <c r="G130" s="142" t="s">
        <v>142</v>
      </c>
      <c r="H130" s="142" t="s">
        <v>143</v>
      </c>
      <c r="I130" s="143" t="s">
        <v>144</v>
      </c>
      <c r="J130" s="143" t="s">
        <v>145</v>
      </c>
      <c r="K130" s="142" t="s">
        <v>118</v>
      </c>
      <c r="L130" s="144" t="s">
        <v>146</v>
      </c>
      <c r="M130" s="145"/>
      <c r="N130" s="60" t="s">
        <v>1</v>
      </c>
      <c r="O130" s="61" t="s">
        <v>36</v>
      </c>
      <c r="P130" s="61" t="s">
        <v>147</v>
      </c>
      <c r="Q130" s="61" t="s">
        <v>148</v>
      </c>
      <c r="R130" s="61" t="s">
        <v>149</v>
      </c>
      <c r="S130" s="61" t="s">
        <v>150</v>
      </c>
      <c r="T130" s="61" t="s">
        <v>151</v>
      </c>
      <c r="U130" s="61" t="s">
        <v>152</v>
      </c>
      <c r="V130" s="61" t="s">
        <v>153</v>
      </c>
      <c r="W130" s="61" t="s">
        <v>154</v>
      </c>
      <c r="X130" s="62" t="s">
        <v>155</v>
      </c>
      <c r="Y130" s="139"/>
      <c r="Z130" s="139"/>
      <c r="AA130" s="139"/>
      <c r="AB130" s="139"/>
      <c r="AC130" s="139"/>
      <c r="AD130" s="139"/>
      <c r="AE130" s="139"/>
    </row>
    <row r="131" spans="1:65" s="2" customFormat="1" ht="22.9" customHeight="1">
      <c r="A131" s="30"/>
      <c r="B131" s="31"/>
      <c r="C131" s="67" t="s">
        <v>156</v>
      </c>
      <c r="D131" s="30"/>
      <c r="E131" s="30"/>
      <c r="F131" s="30"/>
      <c r="G131" s="30"/>
      <c r="H131" s="30"/>
      <c r="I131" s="95"/>
      <c r="J131" s="95"/>
      <c r="K131" s="146">
        <f>BK131</f>
        <v>0</v>
      </c>
      <c r="L131" s="30"/>
      <c r="M131" s="31"/>
      <c r="N131" s="63"/>
      <c r="O131" s="54"/>
      <c r="P131" s="64"/>
      <c r="Q131" s="147">
        <f>Q132+Q333+Q502</f>
        <v>0</v>
      </c>
      <c r="R131" s="147">
        <f>R132+R333+R502</f>
        <v>0</v>
      </c>
      <c r="S131" s="64"/>
      <c r="T131" s="148">
        <f>T132+T333+T502</f>
        <v>0</v>
      </c>
      <c r="U131" s="64"/>
      <c r="V131" s="148">
        <f>V132+V333+V502</f>
        <v>45.85926551</v>
      </c>
      <c r="W131" s="64"/>
      <c r="X131" s="149">
        <f>X132+X333+X502</f>
        <v>8.6773921999999999</v>
      </c>
      <c r="Y131" s="30"/>
      <c r="Z131" s="30"/>
      <c r="AA131" s="30"/>
      <c r="AB131" s="30"/>
      <c r="AC131" s="30"/>
      <c r="AD131" s="30"/>
      <c r="AE131" s="30"/>
      <c r="AT131" s="17" t="s">
        <v>73</v>
      </c>
      <c r="AU131" s="17" t="s">
        <v>120</v>
      </c>
      <c r="BK131" s="150">
        <f>BK132+BK333+BK502</f>
        <v>0</v>
      </c>
    </row>
    <row r="132" spans="1:65" s="12" customFormat="1" ht="25.9" customHeight="1">
      <c r="B132" s="151"/>
      <c r="D132" s="152" t="s">
        <v>73</v>
      </c>
      <c r="E132" s="153" t="s">
        <v>157</v>
      </c>
      <c r="F132" s="153" t="s">
        <v>158</v>
      </c>
      <c r="I132" s="154"/>
      <c r="J132" s="154"/>
      <c r="K132" s="155">
        <f>BK132</f>
        <v>0</v>
      </c>
      <c r="M132" s="151"/>
      <c r="N132" s="156"/>
      <c r="O132" s="157"/>
      <c r="P132" s="157"/>
      <c r="Q132" s="158">
        <f>Q133+Q149+Q174+Q269+Q314+Q330</f>
        <v>0</v>
      </c>
      <c r="R132" s="158">
        <f>R133+R149+R174+R269+R314+R330</f>
        <v>0</v>
      </c>
      <c r="S132" s="157"/>
      <c r="T132" s="159">
        <f>T133+T149+T174+T269+T314+T330</f>
        <v>0</v>
      </c>
      <c r="U132" s="157"/>
      <c r="V132" s="159">
        <f>V133+V149+V174+V269+V314+V330</f>
        <v>30.220171370000003</v>
      </c>
      <c r="W132" s="157"/>
      <c r="X132" s="160">
        <f>X133+X149+X174+X269+X314+X330</f>
        <v>7.3796860000000004</v>
      </c>
      <c r="AR132" s="152" t="s">
        <v>79</v>
      </c>
      <c r="AT132" s="161" t="s">
        <v>73</v>
      </c>
      <c r="AU132" s="161" t="s">
        <v>74</v>
      </c>
      <c r="AY132" s="152" t="s">
        <v>159</v>
      </c>
      <c r="BK132" s="162">
        <f>BK133+BK149+BK174+BK269+BK314+BK330</f>
        <v>0</v>
      </c>
    </row>
    <row r="133" spans="1:65" s="12" customFormat="1" ht="22.9" customHeight="1">
      <c r="B133" s="151"/>
      <c r="D133" s="152" t="s">
        <v>73</v>
      </c>
      <c r="E133" s="163" t="s">
        <v>101</v>
      </c>
      <c r="F133" s="163" t="s">
        <v>160</v>
      </c>
      <c r="I133" s="154"/>
      <c r="J133" s="154"/>
      <c r="K133" s="164">
        <f>BK133</f>
        <v>0</v>
      </c>
      <c r="M133" s="151"/>
      <c r="N133" s="156"/>
      <c r="O133" s="157"/>
      <c r="P133" s="157"/>
      <c r="Q133" s="158">
        <f>SUM(Q134:Q148)</f>
        <v>0</v>
      </c>
      <c r="R133" s="158">
        <f>SUM(R134:R148)</f>
        <v>0</v>
      </c>
      <c r="S133" s="157"/>
      <c r="T133" s="159">
        <f>SUM(T134:T148)</f>
        <v>0</v>
      </c>
      <c r="U133" s="157"/>
      <c r="V133" s="159">
        <f>SUM(V134:V148)</f>
        <v>5.7829778599999999</v>
      </c>
      <c r="W133" s="157"/>
      <c r="X133" s="160">
        <f>SUM(X134:X148)</f>
        <v>0</v>
      </c>
      <c r="AR133" s="152" t="s">
        <v>79</v>
      </c>
      <c r="AT133" s="161" t="s">
        <v>73</v>
      </c>
      <c r="AU133" s="161" t="s">
        <v>79</v>
      </c>
      <c r="AY133" s="152" t="s">
        <v>159</v>
      </c>
      <c r="BK133" s="162">
        <f>SUM(BK134:BK148)</f>
        <v>0</v>
      </c>
    </row>
    <row r="134" spans="1:65" s="2" customFormat="1" ht="21.75" customHeight="1">
      <c r="A134" s="30"/>
      <c r="B134" s="165"/>
      <c r="C134" s="166" t="s">
        <v>79</v>
      </c>
      <c r="D134" s="166" t="s">
        <v>161</v>
      </c>
      <c r="E134" s="167" t="s">
        <v>162</v>
      </c>
      <c r="F134" s="168" t="s">
        <v>163</v>
      </c>
      <c r="G134" s="169" t="s">
        <v>164</v>
      </c>
      <c r="H134" s="170">
        <v>22.908999999999999</v>
      </c>
      <c r="I134" s="171"/>
      <c r="J134" s="171"/>
      <c r="K134" s="172">
        <f>ROUND(P134*H134,2)</f>
        <v>0</v>
      </c>
      <c r="L134" s="168" t="s">
        <v>1018</v>
      </c>
      <c r="M134" s="31"/>
      <c r="N134" s="173" t="s">
        <v>1</v>
      </c>
      <c r="O134" s="174" t="s">
        <v>37</v>
      </c>
      <c r="P134" s="175">
        <f>I134+J134</f>
        <v>0</v>
      </c>
      <c r="Q134" s="175">
        <f>ROUND(I134*H134,2)</f>
        <v>0</v>
      </c>
      <c r="R134" s="175">
        <f>ROUND(J134*H134,2)</f>
        <v>0</v>
      </c>
      <c r="S134" s="56"/>
      <c r="T134" s="176">
        <f>S134*H134</f>
        <v>0</v>
      </c>
      <c r="U134" s="176">
        <v>0.21379000000000001</v>
      </c>
      <c r="V134" s="176">
        <f>U134*H134</f>
        <v>4.89771511</v>
      </c>
      <c r="W134" s="176">
        <v>0</v>
      </c>
      <c r="X134" s="177">
        <f>W134*H134</f>
        <v>0</v>
      </c>
      <c r="Y134" s="30"/>
      <c r="Z134" s="30"/>
      <c r="AA134" s="30"/>
      <c r="AB134" s="30"/>
      <c r="AC134" s="30"/>
      <c r="AD134" s="30"/>
      <c r="AE134" s="30"/>
      <c r="AR134" s="178" t="s">
        <v>165</v>
      </c>
      <c r="AT134" s="178" t="s">
        <v>161</v>
      </c>
      <c r="AU134" s="178" t="s">
        <v>84</v>
      </c>
      <c r="AY134" s="17" t="s">
        <v>159</v>
      </c>
      <c r="BE134" s="179">
        <f>IF(O134="základní",K134,0)</f>
        <v>0</v>
      </c>
      <c r="BF134" s="179">
        <f>IF(O134="snížená",K134,0)</f>
        <v>0</v>
      </c>
      <c r="BG134" s="179">
        <f>IF(O134="zákl. přenesená",K134,0)</f>
        <v>0</v>
      </c>
      <c r="BH134" s="179">
        <f>IF(O134="sníž. přenesená",K134,0)</f>
        <v>0</v>
      </c>
      <c r="BI134" s="179">
        <f>IF(O134="nulová",K134,0)</f>
        <v>0</v>
      </c>
      <c r="BJ134" s="17" t="s">
        <v>79</v>
      </c>
      <c r="BK134" s="179">
        <f>ROUND(P134*H134,2)</f>
        <v>0</v>
      </c>
      <c r="BL134" s="17" t="s">
        <v>165</v>
      </c>
      <c r="BM134" s="178" t="s">
        <v>166</v>
      </c>
    </row>
    <row r="135" spans="1:65" s="2" customFormat="1" ht="19.5">
      <c r="A135" s="30"/>
      <c r="B135" s="31"/>
      <c r="C135" s="30"/>
      <c r="D135" s="180" t="s">
        <v>167</v>
      </c>
      <c r="E135" s="30"/>
      <c r="F135" s="181" t="s">
        <v>1019</v>
      </c>
      <c r="G135" s="30"/>
      <c r="H135" s="30"/>
      <c r="I135" s="95"/>
      <c r="J135" s="95"/>
      <c r="K135" s="30"/>
      <c r="L135" s="30"/>
      <c r="M135" s="31"/>
      <c r="N135" s="182"/>
      <c r="O135" s="183"/>
      <c r="P135" s="56"/>
      <c r="Q135" s="56"/>
      <c r="R135" s="56"/>
      <c r="S135" s="56"/>
      <c r="T135" s="56"/>
      <c r="U135" s="56"/>
      <c r="V135" s="56"/>
      <c r="W135" s="56"/>
      <c r="X135" s="57"/>
      <c r="Y135" s="30"/>
      <c r="Z135" s="30"/>
      <c r="AA135" s="30"/>
      <c r="AB135" s="30"/>
      <c r="AC135" s="30"/>
      <c r="AD135" s="30"/>
      <c r="AE135" s="30"/>
      <c r="AT135" s="17" t="s">
        <v>167</v>
      </c>
      <c r="AU135" s="17" t="s">
        <v>84</v>
      </c>
    </row>
    <row r="136" spans="1:65" s="13" customFormat="1">
      <c r="B136" s="184"/>
      <c r="D136" s="180" t="s">
        <v>168</v>
      </c>
      <c r="E136" s="185" t="s">
        <v>1</v>
      </c>
      <c r="F136" s="186" t="s">
        <v>169</v>
      </c>
      <c r="H136" s="187">
        <v>2.052</v>
      </c>
      <c r="I136" s="188"/>
      <c r="J136" s="188"/>
      <c r="M136" s="184"/>
      <c r="N136" s="189"/>
      <c r="O136" s="190"/>
      <c r="P136" s="190"/>
      <c r="Q136" s="190"/>
      <c r="R136" s="190"/>
      <c r="S136" s="190"/>
      <c r="T136" s="190"/>
      <c r="U136" s="190"/>
      <c r="V136" s="190"/>
      <c r="W136" s="190"/>
      <c r="X136" s="191"/>
      <c r="AT136" s="185" t="s">
        <v>168</v>
      </c>
      <c r="AU136" s="185" t="s">
        <v>84</v>
      </c>
      <c r="AV136" s="13" t="s">
        <v>84</v>
      </c>
      <c r="AW136" s="13" t="s">
        <v>4</v>
      </c>
      <c r="AX136" s="13" t="s">
        <v>74</v>
      </c>
      <c r="AY136" s="185" t="s">
        <v>159</v>
      </c>
    </row>
    <row r="137" spans="1:65" s="13" customFormat="1">
      <c r="B137" s="184"/>
      <c r="D137" s="180" t="s">
        <v>168</v>
      </c>
      <c r="E137" s="185" t="s">
        <v>1</v>
      </c>
      <c r="F137" s="186" t="s">
        <v>170</v>
      </c>
      <c r="H137" s="187">
        <v>20.856999999999999</v>
      </c>
      <c r="I137" s="188"/>
      <c r="J137" s="188"/>
      <c r="M137" s="184"/>
      <c r="N137" s="189"/>
      <c r="O137" s="190"/>
      <c r="P137" s="190"/>
      <c r="Q137" s="190"/>
      <c r="R137" s="190"/>
      <c r="S137" s="190"/>
      <c r="T137" s="190"/>
      <c r="U137" s="190"/>
      <c r="V137" s="190"/>
      <c r="W137" s="190"/>
      <c r="X137" s="191"/>
      <c r="AT137" s="185" t="s">
        <v>168</v>
      </c>
      <c r="AU137" s="185" t="s">
        <v>84</v>
      </c>
      <c r="AV137" s="13" t="s">
        <v>84</v>
      </c>
      <c r="AW137" s="13" t="s">
        <v>4</v>
      </c>
      <c r="AX137" s="13" t="s">
        <v>74</v>
      </c>
      <c r="AY137" s="185" t="s">
        <v>159</v>
      </c>
    </row>
    <row r="138" spans="1:65" s="14" customFormat="1">
      <c r="B138" s="192"/>
      <c r="D138" s="180" t="s">
        <v>168</v>
      </c>
      <c r="E138" s="193" t="s">
        <v>1</v>
      </c>
      <c r="F138" s="194" t="s">
        <v>171</v>
      </c>
      <c r="H138" s="195">
        <v>22.908999999999999</v>
      </c>
      <c r="I138" s="196"/>
      <c r="J138" s="196"/>
      <c r="M138" s="192"/>
      <c r="N138" s="197"/>
      <c r="O138" s="198"/>
      <c r="P138" s="198"/>
      <c r="Q138" s="198"/>
      <c r="R138" s="198"/>
      <c r="S138" s="198"/>
      <c r="T138" s="198"/>
      <c r="U138" s="198"/>
      <c r="V138" s="198"/>
      <c r="W138" s="198"/>
      <c r="X138" s="199"/>
      <c r="AT138" s="193" t="s">
        <v>168</v>
      </c>
      <c r="AU138" s="193" t="s">
        <v>84</v>
      </c>
      <c r="AV138" s="14" t="s">
        <v>165</v>
      </c>
      <c r="AW138" s="14" t="s">
        <v>4</v>
      </c>
      <c r="AX138" s="14" t="s">
        <v>79</v>
      </c>
      <c r="AY138" s="193" t="s">
        <v>159</v>
      </c>
    </row>
    <row r="139" spans="1:65" s="2" customFormat="1" ht="16.5" customHeight="1">
      <c r="A139" s="30"/>
      <c r="B139" s="165"/>
      <c r="C139" s="166" t="s">
        <v>84</v>
      </c>
      <c r="D139" s="166" t="s">
        <v>161</v>
      </c>
      <c r="E139" s="167" t="s">
        <v>172</v>
      </c>
      <c r="F139" s="168" t="s">
        <v>1021</v>
      </c>
      <c r="G139" s="169" t="s">
        <v>173</v>
      </c>
      <c r="H139" s="170">
        <v>4</v>
      </c>
      <c r="I139" s="171"/>
      <c r="J139" s="171"/>
      <c r="K139" s="172">
        <f>ROUND(P139*H139,2)</f>
        <v>0</v>
      </c>
      <c r="L139" s="168" t="s">
        <v>1018</v>
      </c>
      <c r="M139" s="31"/>
      <c r="N139" s="173" t="s">
        <v>1</v>
      </c>
      <c r="O139" s="174" t="s">
        <v>37</v>
      </c>
      <c r="P139" s="175">
        <f>I139+J139</f>
        <v>0</v>
      </c>
      <c r="Q139" s="175">
        <f>ROUND(I139*H139,2)</f>
        <v>0</v>
      </c>
      <c r="R139" s="175">
        <f>ROUND(J139*H139,2)</f>
        <v>0</v>
      </c>
      <c r="S139" s="56"/>
      <c r="T139" s="176">
        <f>S139*H139</f>
        <v>0</v>
      </c>
      <c r="U139" s="176">
        <v>0.12705</v>
      </c>
      <c r="V139" s="176">
        <f>U139*H139</f>
        <v>0.50819999999999999</v>
      </c>
      <c r="W139" s="176">
        <v>0</v>
      </c>
      <c r="X139" s="177">
        <f>W139*H139</f>
        <v>0</v>
      </c>
      <c r="Y139" s="30"/>
      <c r="Z139" s="30"/>
      <c r="AA139" s="30"/>
      <c r="AB139" s="30"/>
      <c r="AC139" s="30"/>
      <c r="AD139" s="30"/>
      <c r="AE139" s="30"/>
      <c r="AR139" s="178" t="s">
        <v>165</v>
      </c>
      <c r="AT139" s="178" t="s">
        <v>161</v>
      </c>
      <c r="AU139" s="178" t="s">
        <v>84</v>
      </c>
      <c r="AY139" s="17" t="s">
        <v>159</v>
      </c>
      <c r="BE139" s="179">
        <f>IF(O139="základní",K139,0)</f>
        <v>0</v>
      </c>
      <c r="BF139" s="179">
        <f>IF(O139="snížená",K139,0)</f>
        <v>0</v>
      </c>
      <c r="BG139" s="179">
        <f>IF(O139="zákl. přenesená",K139,0)</f>
        <v>0</v>
      </c>
      <c r="BH139" s="179">
        <f>IF(O139="sníž. přenesená",K139,0)</f>
        <v>0</v>
      </c>
      <c r="BI139" s="179">
        <f>IF(O139="nulová",K139,0)</f>
        <v>0</v>
      </c>
      <c r="BJ139" s="17" t="s">
        <v>79</v>
      </c>
      <c r="BK139" s="179">
        <f>ROUND(P139*H139,2)</f>
        <v>0</v>
      </c>
      <c r="BL139" s="17" t="s">
        <v>165</v>
      </c>
      <c r="BM139" s="178" t="s">
        <v>174</v>
      </c>
    </row>
    <row r="140" spans="1:65" s="2" customFormat="1">
      <c r="A140" s="30"/>
      <c r="B140" s="31"/>
      <c r="C140" s="30"/>
      <c r="D140" s="180" t="s">
        <v>167</v>
      </c>
      <c r="E140" s="30"/>
      <c r="F140" s="181" t="s">
        <v>1020</v>
      </c>
      <c r="G140" s="30"/>
      <c r="H140" s="30"/>
      <c r="I140" s="95"/>
      <c r="J140" s="95"/>
      <c r="K140" s="30"/>
      <c r="L140" s="30"/>
      <c r="M140" s="31"/>
      <c r="N140" s="182"/>
      <c r="O140" s="183"/>
      <c r="P140" s="56"/>
      <c r="Q140" s="56"/>
      <c r="R140" s="56"/>
      <c r="S140" s="56"/>
      <c r="T140" s="56"/>
      <c r="U140" s="56"/>
      <c r="V140" s="56"/>
      <c r="W140" s="56"/>
      <c r="X140" s="57"/>
      <c r="Y140" s="30"/>
      <c r="Z140" s="30"/>
      <c r="AA140" s="30"/>
      <c r="AB140" s="30"/>
      <c r="AC140" s="30"/>
      <c r="AD140" s="30"/>
      <c r="AE140" s="30"/>
      <c r="AT140" s="17" t="s">
        <v>167</v>
      </c>
      <c r="AU140" s="17" t="s">
        <v>84</v>
      </c>
    </row>
    <row r="141" spans="1:65" s="2" customFormat="1" ht="21.75" customHeight="1">
      <c r="A141" s="30"/>
      <c r="B141" s="165"/>
      <c r="C141" s="166" t="s">
        <v>101</v>
      </c>
      <c r="D141" s="166" t="s">
        <v>161</v>
      </c>
      <c r="E141" s="167" t="s">
        <v>175</v>
      </c>
      <c r="F141" s="168" t="s">
        <v>176</v>
      </c>
      <c r="G141" s="169" t="s">
        <v>177</v>
      </c>
      <c r="H141" s="170">
        <v>6.3E-2</v>
      </c>
      <c r="I141" s="171"/>
      <c r="J141" s="171"/>
      <c r="K141" s="172">
        <f>ROUND(P141*H141,2)</f>
        <v>0</v>
      </c>
      <c r="L141" s="168" t="s">
        <v>178</v>
      </c>
      <c r="M141" s="31"/>
      <c r="N141" s="173" t="s">
        <v>1</v>
      </c>
      <c r="O141" s="174" t="s">
        <v>37</v>
      </c>
      <c r="P141" s="175">
        <f>I141+J141</f>
        <v>0</v>
      </c>
      <c r="Q141" s="175">
        <f>ROUND(I141*H141,2)</f>
        <v>0</v>
      </c>
      <c r="R141" s="175">
        <f>ROUND(J141*H141,2)</f>
        <v>0</v>
      </c>
      <c r="S141" s="56"/>
      <c r="T141" s="176">
        <f>S141*H141</f>
        <v>0</v>
      </c>
      <c r="U141" s="176">
        <v>1.9539999999999998E-2</v>
      </c>
      <c r="V141" s="176">
        <f>U141*H141</f>
        <v>1.23102E-3</v>
      </c>
      <c r="W141" s="176">
        <v>0</v>
      </c>
      <c r="X141" s="177">
        <f>W141*H141</f>
        <v>0</v>
      </c>
      <c r="Y141" s="30"/>
      <c r="Z141" s="30"/>
      <c r="AA141" s="30"/>
      <c r="AB141" s="30"/>
      <c r="AC141" s="30"/>
      <c r="AD141" s="30"/>
      <c r="AE141" s="30"/>
      <c r="AR141" s="178" t="s">
        <v>165</v>
      </c>
      <c r="AT141" s="178" t="s">
        <v>161</v>
      </c>
      <c r="AU141" s="178" t="s">
        <v>84</v>
      </c>
      <c r="AY141" s="17" t="s">
        <v>159</v>
      </c>
      <c r="BE141" s="179">
        <f>IF(O141="základní",K141,0)</f>
        <v>0</v>
      </c>
      <c r="BF141" s="179">
        <f>IF(O141="snížená",K141,0)</f>
        <v>0</v>
      </c>
      <c r="BG141" s="179">
        <f>IF(O141="zákl. přenesená",K141,0)</f>
        <v>0</v>
      </c>
      <c r="BH141" s="179">
        <f>IF(O141="sníž. přenesená",K141,0)</f>
        <v>0</v>
      </c>
      <c r="BI141" s="179">
        <f>IF(O141="nulová",K141,0)</f>
        <v>0</v>
      </c>
      <c r="BJ141" s="17" t="s">
        <v>79</v>
      </c>
      <c r="BK141" s="179">
        <f>ROUND(P141*H141,2)</f>
        <v>0</v>
      </c>
      <c r="BL141" s="17" t="s">
        <v>165</v>
      </c>
      <c r="BM141" s="178" t="s">
        <v>179</v>
      </c>
    </row>
    <row r="142" spans="1:65" s="2" customFormat="1" ht="19.5">
      <c r="A142" s="30"/>
      <c r="B142" s="31"/>
      <c r="C142" s="30"/>
      <c r="D142" s="180" t="s">
        <v>167</v>
      </c>
      <c r="E142" s="30"/>
      <c r="F142" s="181" t="s">
        <v>180</v>
      </c>
      <c r="G142" s="30"/>
      <c r="H142" s="30"/>
      <c r="I142" s="95"/>
      <c r="J142" s="95"/>
      <c r="K142" s="30"/>
      <c r="L142" s="30"/>
      <c r="M142" s="31"/>
      <c r="N142" s="182"/>
      <c r="O142" s="183"/>
      <c r="P142" s="56"/>
      <c r="Q142" s="56"/>
      <c r="R142" s="56"/>
      <c r="S142" s="56"/>
      <c r="T142" s="56"/>
      <c r="U142" s="56"/>
      <c r="V142" s="56"/>
      <c r="W142" s="56"/>
      <c r="X142" s="57"/>
      <c r="Y142" s="30"/>
      <c r="Z142" s="30"/>
      <c r="AA142" s="30"/>
      <c r="AB142" s="30"/>
      <c r="AC142" s="30"/>
      <c r="AD142" s="30"/>
      <c r="AE142" s="30"/>
      <c r="AT142" s="17" t="s">
        <v>167</v>
      </c>
      <c r="AU142" s="17" t="s">
        <v>84</v>
      </c>
    </row>
    <row r="143" spans="1:65" s="13" customFormat="1">
      <c r="B143" s="184"/>
      <c r="D143" s="180" t="s">
        <v>168</v>
      </c>
      <c r="E143" s="185" t="s">
        <v>1</v>
      </c>
      <c r="F143" s="186" t="s">
        <v>181</v>
      </c>
      <c r="H143" s="187">
        <v>6.3E-2</v>
      </c>
      <c r="I143" s="188"/>
      <c r="J143" s="188"/>
      <c r="M143" s="184"/>
      <c r="N143" s="189"/>
      <c r="O143" s="190"/>
      <c r="P143" s="190"/>
      <c r="Q143" s="190"/>
      <c r="R143" s="190"/>
      <c r="S143" s="190"/>
      <c r="T143" s="190"/>
      <c r="U143" s="190"/>
      <c r="V143" s="190"/>
      <c r="W143" s="190"/>
      <c r="X143" s="191"/>
      <c r="AT143" s="185" t="s">
        <v>168</v>
      </c>
      <c r="AU143" s="185" t="s">
        <v>84</v>
      </c>
      <c r="AV143" s="13" t="s">
        <v>84</v>
      </c>
      <c r="AW143" s="13" t="s">
        <v>4</v>
      </c>
      <c r="AX143" s="13" t="s">
        <v>79</v>
      </c>
      <c r="AY143" s="185" t="s">
        <v>159</v>
      </c>
    </row>
    <row r="144" spans="1:65" s="2" customFormat="1" ht="21.75" customHeight="1">
      <c r="A144" s="30"/>
      <c r="B144" s="165"/>
      <c r="C144" s="200" t="s">
        <v>165</v>
      </c>
      <c r="D144" s="200" t="s">
        <v>182</v>
      </c>
      <c r="E144" s="201" t="s">
        <v>183</v>
      </c>
      <c r="F144" s="202" t="s">
        <v>184</v>
      </c>
      <c r="G144" s="203" t="s">
        <v>177</v>
      </c>
      <c r="H144" s="204">
        <v>6.3E-2</v>
      </c>
      <c r="I144" s="205"/>
      <c r="J144" s="206"/>
      <c r="K144" s="207">
        <f>ROUND(P144*H144,2)</f>
        <v>0</v>
      </c>
      <c r="L144" s="202" t="s">
        <v>178</v>
      </c>
      <c r="M144" s="208"/>
      <c r="N144" s="209" t="s">
        <v>1</v>
      </c>
      <c r="O144" s="174" t="s">
        <v>37</v>
      </c>
      <c r="P144" s="175">
        <f>I144+J144</f>
        <v>0</v>
      </c>
      <c r="Q144" s="175">
        <f>ROUND(I144*H144,2)</f>
        <v>0</v>
      </c>
      <c r="R144" s="175">
        <f>ROUND(J144*H144,2)</f>
        <v>0</v>
      </c>
      <c r="S144" s="56"/>
      <c r="T144" s="176">
        <f>S144*H144</f>
        <v>0</v>
      </c>
      <c r="U144" s="176">
        <v>1</v>
      </c>
      <c r="V144" s="176">
        <f>U144*H144</f>
        <v>6.3E-2</v>
      </c>
      <c r="W144" s="176">
        <v>0</v>
      </c>
      <c r="X144" s="177">
        <f>W144*H144</f>
        <v>0</v>
      </c>
      <c r="Y144" s="30"/>
      <c r="Z144" s="30"/>
      <c r="AA144" s="30"/>
      <c r="AB144" s="30"/>
      <c r="AC144" s="30"/>
      <c r="AD144" s="30"/>
      <c r="AE144" s="30"/>
      <c r="AR144" s="178" t="s">
        <v>185</v>
      </c>
      <c r="AT144" s="178" t="s">
        <v>182</v>
      </c>
      <c r="AU144" s="178" t="s">
        <v>84</v>
      </c>
      <c r="AY144" s="17" t="s">
        <v>159</v>
      </c>
      <c r="BE144" s="179">
        <f>IF(O144="základní",K144,0)</f>
        <v>0</v>
      </c>
      <c r="BF144" s="179">
        <f>IF(O144="snížená",K144,0)</f>
        <v>0</v>
      </c>
      <c r="BG144" s="179">
        <f>IF(O144="zákl. přenesená",K144,0)</f>
        <v>0</v>
      </c>
      <c r="BH144" s="179">
        <f>IF(O144="sníž. přenesená",K144,0)</f>
        <v>0</v>
      </c>
      <c r="BI144" s="179">
        <f>IF(O144="nulová",K144,0)</f>
        <v>0</v>
      </c>
      <c r="BJ144" s="17" t="s">
        <v>79</v>
      </c>
      <c r="BK144" s="179">
        <f>ROUND(P144*H144,2)</f>
        <v>0</v>
      </c>
      <c r="BL144" s="17" t="s">
        <v>165</v>
      </c>
      <c r="BM144" s="178" t="s">
        <v>186</v>
      </c>
    </row>
    <row r="145" spans="1:65" s="2" customFormat="1">
      <c r="A145" s="30"/>
      <c r="B145" s="31"/>
      <c r="C145" s="30"/>
      <c r="D145" s="180" t="s">
        <v>167</v>
      </c>
      <c r="E145" s="30"/>
      <c r="F145" s="181" t="s">
        <v>184</v>
      </c>
      <c r="G145" s="30"/>
      <c r="H145" s="30"/>
      <c r="I145" s="95"/>
      <c r="J145" s="95"/>
      <c r="K145" s="30"/>
      <c r="L145" s="30"/>
      <c r="M145" s="31"/>
      <c r="N145" s="182"/>
      <c r="O145" s="183"/>
      <c r="P145" s="56"/>
      <c r="Q145" s="56"/>
      <c r="R145" s="56"/>
      <c r="S145" s="56"/>
      <c r="T145" s="56"/>
      <c r="U145" s="56"/>
      <c r="V145" s="56"/>
      <c r="W145" s="56"/>
      <c r="X145" s="57"/>
      <c r="Y145" s="30"/>
      <c r="Z145" s="30"/>
      <c r="AA145" s="30"/>
      <c r="AB145" s="30"/>
      <c r="AC145" s="30"/>
      <c r="AD145" s="30"/>
      <c r="AE145" s="30"/>
      <c r="AT145" s="17" t="s">
        <v>167</v>
      </c>
      <c r="AU145" s="17" t="s">
        <v>84</v>
      </c>
    </row>
    <row r="146" spans="1:65" s="2" customFormat="1" ht="21.75" customHeight="1">
      <c r="A146" s="30"/>
      <c r="B146" s="165"/>
      <c r="C146" s="166" t="s">
        <v>187</v>
      </c>
      <c r="D146" s="166" t="s">
        <v>161</v>
      </c>
      <c r="E146" s="167" t="s">
        <v>188</v>
      </c>
      <c r="F146" s="168" t="s">
        <v>189</v>
      </c>
      <c r="G146" s="169" t="s">
        <v>164</v>
      </c>
      <c r="H146" s="170">
        <v>3.5830000000000002</v>
      </c>
      <c r="I146" s="171"/>
      <c r="J146" s="171"/>
      <c r="K146" s="172">
        <f>ROUND(P146*H146,2)</f>
        <v>0</v>
      </c>
      <c r="L146" s="168" t="s">
        <v>1018</v>
      </c>
      <c r="M146" s="31"/>
      <c r="N146" s="173" t="s">
        <v>1</v>
      </c>
      <c r="O146" s="174" t="s">
        <v>37</v>
      </c>
      <c r="P146" s="175">
        <f>I146+J146</f>
        <v>0</v>
      </c>
      <c r="Q146" s="175">
        <f>ROUND(I146*H146,2)</f>
        <v>0</v>
      </c>
      <c r="R146" s="175">
        <f>ROUND(J146*H146,2)</f>
        <v>0</v>
      </c>
      <c r="S146" s="56"/>
      <c r="T146" s="176">
        <f>S146*H146</f>
        <v>0</v>
      </c>
      <c r="U146" s="176">
        <v>8.7309999999999999E-2</v>
      </c>
      <c r="V146" s="176">
        <f>U146*H146</f>
        <v>0.31283173000000003</v>
      </c>
      <c r="W146" s="176">
        <v>0</v>
      </c>
      <c r="X146" s="177">
        <f>W146*H146</f>
        <v>0</v>
      </c>
      <c r="Y146" s="30"/>
      <c r="Z146" s="30"/>
      <c r="AA146" s="30"/>
      <c r="AB146" s="30"/>
      <c r="AC146" s="30"/>
      <c r="AD146" s="30"/>
      <c r="AE146" s="30"/>
      <c r="AR146" s="178" t="s">
        <v>165</v>
      </c>
      <c r="AT146" s="178" t="s">
        <v>161</v>
      </c>
      <c r="AU146" s="178" t="s">
        <v>84</v>
      </c>
      <c r="AY146" s="17" t="s">
        <v>159</v>
      </c>
      <c r="BE146" s="179">
        <f>IF(O146="základní",K146,0)</f>
        <v>0</v>
      </c>
      <c r="BF146" s="179">
        <f>IF(O146="snížená",K146,0)</f>
        <v>0</v>
      </c>
      <c r="BG146" s="179">
        <f>IF(O146="zákl. přenesená",K146,0)</f>
        <v>0</v>
      </c>
      <c r="BH146" s="179">
        <f>IF(O146="sníž. přenesená",K146,0)</f>
        <v>0</v>
      </c>
      <c r="BI146" s="179">
        <f>IF(O146="nulová",K146,0)</f>
        <v>0</v>
      </c>
      <c r="BJ146" s="17" t="s">
        <v>79</v>
      </c>
      <c r="BK146" s="179">
        <f>ROUND(P146*H146,2)</f>
        <v>0</v>
      </c>
      <c r="BL146" s="17" t="s">
        <v>165</v>
      </c>
      <c r="BM146" s="178" t="s">
        <v>190</v>
      </c>
    </row>
    <row r="147" spans="1:65" s="2" customFormat="1" ht="19.5">
      <c r="A147" s="30"/>
      <c r="B147" s="31"/>
      <c r="C147" s="30"/>
      <c r="D147" s="180" t="s">
        <v>167</v>
      </c>
      <c r="E147" s="30"/>
      <c r="F147" s="181" t="s">
        <v>1022</v>
      </c>
      <c r="G147" s="30"/>
      <c r="H147" s="30"/>
      <c r="I147" s="95"/>
      <c r="J147" s="95"/>
      <c r="K147" s="30"/>
      <c r="L147" s="30"/>
      <c r="M147" s="31"/>
      <c r="N147" s="182"/>
      <c r="O147" s="183"/>
      <c r="P147" s="56"/>
      <c r="Q147" s="56"/>
      <c r="R147" s="56"/>
      <c r="S147" s="56"/>
      <c r="T147" s="56"/>
      <c r="U147" s="56"/>
      <c r="V147" s="56"/>
      <c r="W147" s="56"/>
      <c r="X147" s="57"/>
      <c r="Y147" s="30"/>
      <c r="Z147" s="30"/>
      <c r="AA147" s="30"/>
      <c r="AB147" s="30"/>
      <c r="AC147" s="30"/>
      <c r="AD147" s="30"/>
      <c r="AE147" s="30"/>
      <c r="AT147" s="17" t="s">
        <v>167</v>
      </c>
      <c r="AU147" s="17" t="s">
        <v>84</v>
      </c>
    </row>
    <row r="148" spans="1:65" s="13" customFormat="1">
      <c r="B148" s="184"/>
      <c r="D148" s="180" t="s">
        <v>168</v>
      </c>
      <c r="E148" s="185" t="s">
        <v>1</v>
      </c>
      <c r="F148" s="186" t="s">
        <v>191</v>
      </c>
      <c r="H148" s="187">
        <v>3.5830000000000002</v>
      </c>
      <c r="I148" s="188"/>
      <c r="J148" s="188"/>
      <c r="M148" s="184"/>
      <c r="N148" s="189"/>
      <c r="O148" s="190"/>
      <c r="P148" s="190"/>
      <c r="Q148" s="190"/>
      <c r="R148" s="190"/>
      <c r="S148" s="190"/>
      <c r="T148" s="190"/>
      <c r="U148" s="190"/>
      <c r="V148" s="190"/>
      <c r="W148" s="190"/>
      <c r="X148" s="191"/>
      <c r="AT148" s="185" t="s">
        <v>168</v>
      </c>
      <c r="AU148" s="185" t="s">
        <v>84</v>
      </c>
      <c r="AV148" s="13" t="s">
        <v>84</v>
      </c>
      <c r="AW148" s="13" t="s">
        <v>4</v>
      </c>
      <c r="AX148" s="13" t="s">
        <v>79</v>
      </c>
      <c r="AY148" s="185" t="s">
        <v>159</v>
      </c>
    </row>
    <row r="149" spans="1:65" s="12" customFormat="1" ht="22.9" customHeight="1">
      <c r="B149" s="151"/>
      <c r="D149" s="152" t="s">
        <v>73</v>
      </c>
      <c r="E149" s="163" t="s">
        <v>165</v>
      </c>
      <c r="F149" s="163" t="s">
        <v>192</v>
      </c>
      <c r="I149" s="154"/>
      <c r="J149" s="154"/>
      <c r="K149" s="164">
        <f>BK149</f>
        <v>0</v>
      </c>
      <c r="M149" s="151"/>
      <c r="N149" s="156"/>
      <c r="O149" s="157"/>
      <c r="P149" s="157"/>
      <c r="Q149" s="158">
        <f>SUM(Q150:Q173)</f>
        <v>0</v>
      </c>
      <c r="R149" s="158">
        <f>SUM(R150:R173)</f>
        <v>0</v>
      </c>
      <c r="S149" s="157"/>
      <c r="T149" s="159">
        <f>SUM(T150:T173)</f>
        <v>0</v>
      </c>
      <c r="U149" s="157"/>
      <c r="V149" s="159">
        <f>SUM(V150:V173)</f>
        <v>14.469210060000002</v>
      </c>
      <c r="W149" s="157"/>
      <c r="X149" s="160">
        <f>SUM(X150:X173)</f>
        <v>0</v>
      </c>
      <c r="AR149" s="152" t="s">
        <v>79</v>
      </c>
      <c r="AT149" s="161" t="s">
        <v>73</v>
      </c>
      <c r="AU149" s="161" t="s">
        <v>79</v>
      </c>
      <c r="AY149" s="152" t="s">
        <v>159</v>
      </c>
      <c r="BK149" s="162">
        <f>SUM(BK150:BK173)</f>
        <v>0</v>
      </c>
    </row>
    <row r="150" spans="1:65" s="2" customFormat="1" ht="21.75" customHeight="1">
      <c r="A150" s="30"/>
      <c r="B150" s="165"/>
      <c r="C150" s="166" t="s">
        <v>193</v>
      </c>
      <c r="D150" s="166" t="s">
        <v>161</v>
      </c>
      <c r="E150" s="167" t="s">
        <v>194</v>
      </c>
      <c r="F150" s="168" t="s">
        <v>1023</v>
      </c>
      <c r="G150" s="169" t="s">
        <v>164</v>
      </c>
      <c r="H150" s="170">
        <v>38.93</v>
      </c>
      <c r="I150" s="171"/>
      <c r="J150" s="171"/>
      <c r="K150" s="172">
        <f>ROUND(P150*H150,2)</f>
        <v>0</v>
      </c>
      <c r="L150" s="168" t="s">
        <v>178</v>
      </c>
      <c r="M150" s="31"/>
      <c r="N150" s="173" t="s">
        <v>1</v>
      </c>
      <c r="O150" s="174" t="s">
        <v>37</v>
      </c>
      <c r="P150" s="175">
        <f>I150+J150</f>
        <v>0</v>
      </c>
      <c r="Q150" s="175">
        <f>ROUND(I150*H150,2)</f>
        <v>0</v>
      </c>
      <c r="R150" s="175">
        <f>ROUND(J150*H150,2)</f>
        <v>0</v>
      </c>
      <c r="S150" s="56"/>
      <c r="T150" s="176">
        <f>S150*H150</f>
        <v>0</v>
      </c>
      <c r="U150" s="176">
        <v>0.34231</v>
      </c>
      <c r="V150" s="176">
        <f>U150*H150</f>
        <v>13.326128300000001</v>
      </c>
      <c r="W150" s="176">
        <v>0</v>
      </c>
      <c r="X150" s="177">
        <f>W150*H150</f>
        <v>0</v>
      </c>
      <c r="Y150" s="30"/>
      <c r="Z150" s="30"/>
      <c r="AA150" s="30"/>
      <c r="AB150" s="30"/>
      <c r="AC150" s="30"/>
      <c r="AD150" s="30"/>
      <c r="AE150" s="30"/>
      <c r="AR150" s="178" t="s">
        <v>165</v>
      </c>
      <c r="AT150" s="178" t="s">
        <v>161</v>
      </c>
      <c r="AU150" s="178" t="s">
        <v>84</v>
      </c>
      <c r="AY150" s="17" t="s">
        <v>159</v>
      </c>
      <c r="BE150" s="179">
        <f>IF(O150="základní",K150,0)</f>
        <v>0</v>
      </c>
      <c r="BF150" s="179">
        <f>IF(O150="snížená",K150,0)</f>
        <v>0</v>
      </c>
      <c r="BG150" s="179">
        <f>IF(O150="zákl. přenesená",K150,0)</f>
        <v>0</v>
      </c>
      <c r="BH150" s="179">
        <f>IF(O150="sníž. přenesená",K150,0)</f>
        <v>0</v>
      </c>
      <c r="BI150" s="179">
        <f>IF(O150="nulová",K150,0)</f>
        <v>0</v>
      </c>
      <c r="BJ150" s="17" t="s">
        <v>79</v>
      </c>
      <c r="BK150" s="179">
        <f>ROUND(P150*H150,2)</f>
        <v>0</v>
      </c>
      <c r="BL150" s="17" t="s">
        <v>165</v>
      </c>
      <c r="BM150" s="178" t="s">
        <v>196</v>
      </c>
    </row>
    <row r="151" spans="1:65" s="2" customFormat="1" ht="48.75">
      <c r="A151" s="30"/>
      <c r="B151" s="31"/>
      <c r="C151" s="30"/>
      <c r="D151" s="180" t="s">
        <v>167</v>
      </c>
      <c r="E151" s="30"/>
      <c r="F151" s="181" t="s">
        <v>1047</v>
      </c>
      <c r="G151" s="30"/>
      <c r="H151" s="30"/>
      <c r="I151" s="95"/>
      <c r="J151" s="95"/>
      <c r="K151" s="30"/>
      <c r="L151" s="30"/>
      <c r="M151" s="31"/>
      <c r="N151" s="182"/>
      <c r="O151" s="183"/>
      <c r="P151" s="56"/>
      <c r="Q151" s="56"/>
      <c r="R151" s="56"/>
      <c r="S151" s="56"/>
      <c r="T151" s="56"/>
      <c r="U151" s="56"/>
      <c r="V151" s="56"/>
      <c r="W151" s="56"/>
      <c r="X151" s="57"/>
      <c r="Y151" s="30"/>
      <c r="Z151" s="30"/>
      <c r="AA151" s="30"/>
      <c r="AB151" s="30"/>
      <c r="AC151" s="30"/>
      <c r="AD151" s="30"/>
      <c r="AE151" s="30"/>
      <c r="AT151" s="17" t="s">
        <v>167</v>
      </c>
      <c r="AU151" s="17" t="s">
        <v>84</v>
      </c>
    </row>
    <row r="152" spans="1:65" s="13" customFormat="1">
      <c r="B152" s="184"/>
      <c r="D152" s="180" t="s">
        <v>168</v>
      </c>
      <c r="E152" s="185" t="s">
        <v>1</v>
      </c>
      <c r="F152" s="186" t="s">
        <v>107</v>
      </c>
      <c r="H152" s="187">
        <v>38.93</v>
      </c>
      <c r="I152" s="188"/>
      <c r="J152" s="188"/>
      <c r="M152" s="184"/>
      <c r="N152" s="189"/>
      <c r="O152" s="190"/>
      <c r="P152" s="190"/>
      <c r="Q152" s="190"/>
      <c r="R152" s="190"/>
      <c r="S152" s="190"/>
      <c r="T152" s="190"/>
      <c r="U152" s="190"/>
      <c r="V152" s="190"/>
      <c r="W152" s="190"/>
      <c r="X152" s="191"/>
      <c r="AT152" s="185" t="s">
        <v>168</v>
      </c>
      <c r="AU152" s="185" t="s">
        <v>84</v>
      </c>
      <c r="AV152" s="13" t="s">
        <v>84</v>
      </c>
      <c r="AW152" s="13" t="s">
        <v>4</v>
      </c>
      <c r="AX152" s="13" t="s">
        <v>79</v>
      </c>
      <c r="AY152" s="185" t="s">
        <v>159</v>
      </c>
    </row>
    <row r="153" spans="1:65" s="2" customFormat="1" ht="21.75" customHeight="1">
      <c r="A153" s="30"/>
      <c r="B153" s="165"/>
      <c r="C153" s="166">
        <v>7</v>
      </c>
      <c r="D153" s="166" t="s">
        <v>161</v>
      </c>
      <c r="E153" s="167" t="s">
        <v>197</v>
      </c>
      <c r="F153" s="168" t="s">
        <v>198</v>
      </c>
      <c r="G153" s="169" t="s">
        <v>164</v>
      </c>
      <c r="H153" s="170">
        <v>38.93</v>
      </c>
      <c r="I153" s="171"/>
      <c r="J153" s="171"/>
      <c r="K153" s="172">
        <f>ROUND(P153*H153,2)</f>
        <v>0</v>
      </c>
      <c r="L153" s="168" t="s">
        <v>178</v>
      </c>
      <c r="M153" s="31"/>
      <c r="N153" s="173" t="s">
        <v>1</v>
      </c>
      <c r="O153" s="174" t="s">
        <v>37</v>
      </c>
      <c r="P153" s="175">
        <f>I153+J153</f>
        <v>0</v>
      </c>
      <c r="Q153" s="175">
        <f>ROUND(I153*H153,2)</f>
        <v>0</v>
      </c>
      <c r="R153" s="175">
        <f>ROUND(J153*H153,2)</f>
        <v>0</v>
      </c>
      <c r="S153" s="56"/>
      <c r="T153" s="176">
        <f>S153*H153</f>
        <v>0</v>
      </c>
      <c r="U153" s="176">
        <v>8.8000000000000003E-4</v>
      </c>
      <c r="V153" s="176">
        <f>U153*H153</f>
        <v>3.4258400000000001E-2</v>
      </c>
      <c r="W153" s="176">
        <v>0</v>
      </c>
      <c r="X153" s="177">
        <f>W153*H153</f>
        <v>0</v>
      </c>
      <c r="Y153" s="30"/>
      <c r="Z153" s="30"/>
      <c r="AA153" s="30"/>
      <c r="AB153" s="30"/>
      <c r="AC153" s="30"/>
      <c r="AD153" s="30"/>
      <c r="AE153" s="30"/>
      <c r="AR153" s="178" t="s">
        <v>165</v>
      </c>
      <c r="AT153" s="178" t="s">
        <v>161</v>
      </c>
      <c r="AU153" s="178" t="s">
        <v>84</v>
      </c>
      <c r="AY153" s="17" t="s">
        <v>159</v>
      </c>
      <c r="BE153" s="179">
        <f>IF(O153="základní",K153,0)</f>
        <v>0</v>
      </c>
      <c r="BF153" s="179">
        <f>IF(O153="snížená",K153,0)</f>
        <v>0</v>
      </c>
      <c r="BG153" s="179">
        <f>IF(O153="zákl. přenesená",K153,0)</f>
        <v>0</v>
      </c>
      <c r="BH153" s="179">
        <f>IF(O153="sníž. přenesená",K153,0)</f>
        <v>0</v>
      </c>
      <c r="BI153" s="179">
        <f>IF(O153="nulová",K153,0)</f>
        <v>0</v>
      </c>
      <c r="BJ153" s="17" t="s">
        <v>79</v>
      </c>
      <c r="BK153" s="179">
        <f>ROUND(P153*H153,2)</f>
        <v>0</v>
      </c>
      <c r="BL153" s="17" t="s">
        <v>165</v>
      </c>
      <c r="BM153" s="178" t="s">
        <v>199</v>
      </c>
    </row>
    <row r="154" spans="1:65" s="2" customFormat="1" ht="19.5">
      <c r="A154" s="30"/>
      <c r="B154" s="31"/>
      <c r="C154" s="30"/>
      <c r="D154" s="180" t="s">
        <v>167</v>
      </c>
      <c r="E154" s="30"/>
      <c r="F154" s="181" t="s">
        <v>200</v>
      </c>
      <c r="G154" s="30"/>
      <c r="H154" s="30"/>
      <c r="I154" s="95"/>
      <c r="J154" s="95"/>
      <c r="K154" s="30"/>
      <c r="L154" s="30"/>
      <c r="M154" s="31"/>
      <c r="N154" s="182"/>
      <c r="O154" s="183"/>
      <c r="P154" s="56"/>
      <c r="Q154" s="56"/>
      <c r="R154" s="56"/>
      <c r="S154" s="56"/>
      <c r="T154" s="56"/>
      <c r="U154" s="56"/>
      <c r="V154" s="56"/>
      <c r="W154" s="56"/>
      <c r="X154" s="57"/>
      <c r="Y154" s="30"/>
      <c r="Z154" s="30"/>
      <c r="AA154" s="30"/>
      <c r="AB154" s="30"/>
      <c r="AC154" s="30"/>
      <c r="AD154" s="30"/>
      <c r="AE154" s="30"/>
      <c r="AT154" s="17" t="s">
        <v>167</v>
      </c>
      <c r="AU154" s="17" t="s">
        <v>84</v>
      </c>
    </row>
    <row r="155" spans="1:65" s="13" customFormat="1">
      <c r="B155" s="184"/>
      <c r="D155" s="180" t="s">
        <v>168</v>
      </c>
      <c r="E155" s="185" t="s">
        <v>1</v>
      </c>
      <c r="F155" s="186" t="s">
        <v>107</v>
      </c>
      <c r="H155" s="187">
        <v>38.93</v>
      </c>
      <c r="I155" s="188"/>
      <c r="J155" s="188"/>
      <c r="M155" s="184"/>
      <c r="N155" s="189"/>
      <c r="O155" s="190"/>
      <c r="P155" s="190"/>
      <c r="Q155" s="190"/>
      <c r="R155" s="190"/>
      <c r="S155" s="190"/>
      <c r="T155" s="190"/>
      <c r="U155" s="190"/>
      <c r="V155" s="190"/>
      <c r="W155" s="190"/>
      <c r="X155" s="191"/>
      <c r="AT155" s="185" t="s">
        <v>168</v>
      </c>
      <c r="AU155" s="185" t="s">
        <v>84</v>
      </c>
      <c r="AV155" s="13" t="s">
        <v>84</v>
      </c>
      <c r="AW155" s="13" t="s">
        <v>4</v>
      </c>
      <c r="AX155" s="13" t="s">
        <v>79</v>
      </c>
      <c r="AY155" s="185" t="s">
        <v>159</v>
      </c>
    </row>
    <row r="156" spans="1:65" s="2" customFormat="1" ht="21.75" customHeight="1">
      <c r="A156" s="30"/>
      <c r="B156" s="165"/>
      <c r="C156" s="166">
        <v>8</v>
      </c>
      <c r="D156" s="166" t="s">
        <v>161</v>
      </c>
      <c r="E156" s="167" t="s">
        <v>202</v>
      </c>
      <c r="F156" s="168" t="s">
        <v>203</v>
      </c>
      <c r="G156" s="169" t="s">
        <v>164</v>
      </c>
      <c r="H156" s="170">
        <v>38.93</v>
      </c>
      <c r="I156" s="171"/>
      <c r="J156" s="171"/>
      <c r="K156" s="172">
        <f>ROUND(P156*H156,2)</f>
        <v>0</v>
      </c>
      <c r="L156" s="168" t="s">
        <v>178</v>
      </c>
      <c r="M156" s="31"/>
      <c r="N156" s="173" t="s">
        <v>1</v>
      </c>
      <c r="O156" s="174" t="s">
        <v>37</v>
      </c>
      <c r="P156" s="175">
        <f>I156+J156</f>
        <v>0</v>
      </c>
      <c r="Q156" s="175">
        <f>ROUND(I156*H156,2)</f>
        <v>0</v>
      </c>
      <c r="R156" s="175">
        <f>ROUND(J156*H156,2)</f>
        <v>0</v>
      </c>
      <c r="S156" s="56"/>
      <c r="T156" s="176">
        <f>S156*H156</f>
        <v>0</v>
      </c>
      <c r="U156" s="176">
        <v>0</v>
      </c>
      <c r="V156" s="176">
        <f>U156*H156</f>
        <v>0</v>
      </c>
      <c r="W156" s="176">
        <v>0</v>
      </c>
      <c r="X156" s="177">
        <f>W156*H156</f>
        <v>0</v>
      </c>
      <c r="Y156" s="30"/>
      <c r="Z156" s="30"/>
      <c r="AA156" s="30"/>
      <c r="AB156" s="30"/>
      <c r="AC156" s="30"/>
      <c r="AD156" s="30"/>
      <c r="AE156" s="30"/>
      <c r="AR156" s="178" t="s">
        <v>165</v>
      </c>
      <c r="AT156" s="178" t="s">
        <v>161</v>
      </c>
      <c r="AU156" s="178" t="s">
        <v>84</v>
      </c>
      <c r="AY156" s="17" t="s">
        <v>159</v>
      </c>
      <c r="BE156" s="179">
        <f>IF(O156="základní",K156,0)</f>
        <v>0</v>
      </c>
      <c r="BF156" s="179">
        <f>IF(O156="snížená",K156,0)</f>
        <v>0</v>
      </c>
      <c r="BG156" s="179">
        <f>IF(O156="zákl. přenesená",K156,0)</f>
        <v>0</v>
      </c>
      <c r="BH156" s="179">
        <f>IF(O156="sníž. přenesená",K156,0)</f>
        <v>0</v>
      </c>
      <c r="BI156" s="179">
        <f>IF(O156="nulová",K156,0)</f>
        <v>0</v>
      </c>
      <c r="BJ156" s="17" t="s">
        <v>79</v>
      </c>
      <c r="BK156" s="179">
        <f>ROUND(P156*H156,2)</f>
        <v>0</v>
      </c>
      <c r="BL156" s="17" t="s">
        <v>165</v>
      </c>
      <c r="BM156" s="178" t="s">
        <v>204</v>
      </c>
    </row>
    <row r="157" spans="1:65" s="2" customFormat="1" ht="19.5">
      <c r="A157" s="30"/>
      <c r="B157" s="31"/>
      <c r="C157" s="30"/>
      <c r="D157" s="180" t="s">
        <v>167</v>
      </c>
      <c r="E157" s="30"/>
      <c r="F157" s="181" t="s">
        <v>205</v>
      </c>
      <c r="G157" s="30"/>
      <c r="H157" s="30"/>
      <c r="I157" s="95"/>
      <c r="J157" s="95"/>
      <c r="K157" s="30"/>
      <c r="L157" s="30"/>
      <c r="M157" s="31"/>
      <c r="N157" s="182"/>
      <c r="O157" s="183"/>
      <c r="P157" s="56"/>
      <c r="Q157" s="56"/>
      <c r="R157" s="56"/>
      <c r="S157" s="56"/>
      <c r="T157" s="56"/>
      <c r="U157" s="56"/>
      <c r="V157" s="56"/>
      <c r="W157" s="56"/>
      <c r="X157" s="57"/>
      <c r="Y157" s="30"/>
      <c r="Z157" s="30"/>
      <c r="AA157" s="30"/>
      <c r="AB157" s="30"/>
      <c r="AC157" s="30"/>
      <c r="AD157" s="30"/>
      <c r="AE157" s="30"/>
      <c r="AT157" s="17" t="s">
        <v>167</v>
      </c>
      <c r="AU157" s="17" t="s">
        <v>84</v>
      </c>
    </row>
    <row r="158" spans="1:65" s="2" customFormat="1" ht="21.75" customHeight="1">
      <c r="A158" s="30"/>
      <c r="B158" s="165"/>
      <c r="C158" s="166">
        <v>9</v>
      </c>
      <c r="D158" s="166" t="s">
        <v>161</v>
      </c>
      <c r="E158" s="167" t="s">
        <v>207</v>
      </c>
      <c r="F158" s="168" t="s">
        <v>1025</v>
      </c>
      <c r="G158" s="169" t="s">
        <v>208</v>
      </c>
      <c r="H158" s="170">
        <v>0.41199999999999998</v>
      </c>
      <c r="I158" s="171"/>
      <c r="J158" s="171"/>
      <c r="K158" s="172">
        <f>ROUND(P158*H158,2)</f>
        <v>0</v>
      </c>
      <c r="L158" s="168" t="s">
        <v>178</v>
      </c>
      <c r="M158" s="31"/>
      <c r="N158" s="173" t="s">
        <v>1</v>
      </c>
      <c r="O158" s="174" t="s">
        <v>37</v>
      </c>
      <c r="P158" s="175">
        <f>I158+J158</f>
        <v>0</v>
      </c>
      <c r="Q158" s="175">
        <f>ROUND(I158*H158,2)</f>
        <v>0</v>
      </c>
      <c r="R158" s="175">
        <f>ROUND(J158*H158,2)</f>
        <v>0</v>
      </c>
      <c r="S158" s="56"/>
      <c r="T158" s="176">
        <f>S158*H158</f>
        <v>0</v>
      </c>
      <c r="U158" s="176">
        <v>2.4533999999999998</v>
      </c>
      <c r="V158" s="176">
        <f>U158*H158</f>
        <v>1.0108007999999999</v>
      </c>
      <c r="W158" s="176">
        <v>0</v>
      </c>
      <c r="X158" s="177">
        <f>W158*H158</f>
        <v>0</v>
      </c>
      <c r="Y158" s="30"/>
      <c r="Z158" s="30"/>
      <c r="AA158" s="30"/>
      <c r="AB158" s="30"/>
      <c r="AC158" s="30"/>
      <c r="AD158" s="30"/>
      <c r="AE158" s="30"/>
      <c r="AR158" s="178" t="s">
        <v>165</v>
      </c>
      <c r="AT158" s="178" t="s">
        <v>161</v>
      </c>
      <c r="AU158" s="178" t="s">
        <v>84</v>
      </c>
      <c r="AY158" s="17" t="s">
        <v>159</v>
      </c>
      <c r="BE158" s="179">
        <f>IF(O158="základní",K158,0)</f>
        <v>0</v>
      </c>
      <c r="BF158" s="179">
        <f>IF(O158="snížená",K158,0)</f>
        <v>0</v>
      </c>
      <c r="BG158" s="179">
        <f>IF(O158="zákl. přenesená",K158,0)</f>
        <v>0</v>
      </c>
      <c r="BH158" s="179">
        <f>IF(O158="sníž. přenesená",K158,0)</f>
        <v>0</v>
      </c>
      <c r="BI158" s="179">
        <f>IF(O158="nulová",K158,0)</f>
        <v>0</v>
      </c>
      <c r="BJ158" s="17" t="s">
        <v>79</v>
      </c>
      <c r="BK158" s="179">
        <f>ROUND(P158*H158,2)</f>
        <v>0</v>
      </c>
      <c r="BL158" s="17" t="s">
        <v>165</v>
      </c>
      <c r="BM158" s="178" t="s">
        <v>209</v>
      </c>
    </row>
    <row r="159" spans="1:65" s="2" customFormat="1" ht="19.5">
      <c r="A159" s="30"/>
      <c r="B159" s="31"/>
      <c r="C159" s="30"/>
      <c r="D159" s="180" t="s">
        <v>167</v>
      </c>
      <c r="E159" s="30"/>
      <c r="F159" s="181" t="s">
        <v>1026</v>
      </c>
      <c r="G159" s="30"/>
      <c r="H159" s="30"/>
      <c r="I159" s="95"/>
      <c r="J159" s="95"/>
      <c r="K159" s="30"/>
      <c r="L159" s="30"/>
      <c r="M159" s="31"/>
      <c r="N159" s="182"/>
      <c r="O159" s="183"/>
      <c r="P159" s="56"/>
      <c r="Q159" s="56"/>
      <c r="R159" s="56"/>
      <c r="S159" s="56"/>
      <c r="T159" s="56"/>
      <c r="U159" s="56"/>
      <c r="V159" s="56"/>
      <c r="W159" s="56"/>
      <c r="X159" s="57"/>
      <c r="Y159" s="30"/>
      <c r="Z159" s="30"/>
      <c r="AA159" s="30"/>
      <c r="AB159" s="30"/>
      <c r="AC159" s="30"/>
      <c r="AD159" s="30"/>
      <c r="AE159" s="30"/>
      <c r="AT159" s="17" t="s">
        <v>167</v>
      </c>
      <c r="AU159" s="17" t="s">
        <v>84</v>
      </c>
    </row>
    <row r="160" spans="1:65" s="13" customFormat="1">
      <c r="B160" s="184"/>
      <c r="D160" s="180" t="s">
        <v>168</v>
      </c>
      <c r="E160" s="185" t="s">
        <v>1</v>
      </c>
      <c r="F160" s="186" t="s">
        <v>210</v>
      </c>
      <c r="H160" s="187">
        <v>0.41199999999999998</v>
      </c>
      <c r="I160" s="188"/>
      <c r="J160" s="188"/>
      <c r="M160" s="184"/>
      <c r="N160" s="189"/>
      <c r="O160" s="190"/>
      <c r="P160" s="190"/>
      <c r="Q160" s="190"/>
      <c r="R160" s="190"/>
      <c r="S160" s="190"/>
      <c r="T160" s="190"/>
      <c r="U160" s="190"/>
      <c r="V160" s="190"/>
      <c r="W160" s="190"/>
      <c r="X160" s="191"/>
      <c r="AT160" s="185" t="s">
        <v>168</v>
      </c>
      <c r="AU160" s="185" t="s">
        <v>84</v>
      </c>
      <c r="AV160" s="13" t="s">
        <v>84</v>
      </c>
      <c r="AW160" s="13" t="s">
        <v>4</v>
      </c>
      <c r="AX160" s="13" t="s">
        <v>79</v>
      </c>
      <c r="AY160" s="185" t="s">
        <v>159</v>
      </c>
    </row>
    <row r="161" spans="1:65" s="2" customFormat="1" ht="21.75" customHeight="1">
      <c r="A161" s="30"/>
      <c r="B161" s="165"/>
      <c r="C161" s="166">
        <v>10</v>
      </c>
      <c r="D161" s="166" t="s">
        <v>161</v>
      </c>
      <c r="E161" s="167" t="s">
        <v>211</v>
      </c>
      <c r="F161" s="168" t="s">
        <v>212</v>
      </c>
      <c r="G161" s="169" t="s">
        <v>164</v>
      </c>
      <c r="H161" s="170">
        <v>0.71599999999999997</v>
      </c>
      <c r="I161" s="171"/>
      <c r="J161" s="171"/>
      <c r="K161" s="172">
        <f>ROUND(P161*H161,2)</f>
        <v>0</v>
      </c>
      <c r="L161" s="168" t="s">
        <v>178</v>
      </c>
      <c r="M161" s="31"/>
      <c r="N161" s="173" t="s">
        <v>1</v>
      </c>
      <c r="O161" s="174" t="s">
        <v>37</v>
      </c>
      <c r="P161" s="175">
        <f>I161+J161</f>
        <v>0</v>
      </c>
      <c r="Q161" s="175">
        <f>ROUND(I161*H161,2)</f>
        <v>0</v>
      </c>
      <c r="R161" s="175">
        <f>ROUND(J161*H161,2)</f>
        <v>0</v>
      </c>
      <c r="S161" s="56"/>
      <c r="T161" s="176">
        <f>S161*H161</f>
        <v>0</v>
      </c>
      <c r="U161" s="176">
        <v>5.7600000000000004E-3</v>
      </c>
      <c r="V161" s="176">
        <f>U161*H161</f>
        <v>4.12416E-3</v>
      </c>
      <c r="W161" s="176">
        <v>0</v>
      </c>
      <c r="X161" s="177">
        <f>W161*H161</f>
        <v>0</v>
      </c>
      <c r="Y161" s="30"/>
      <c r="Z161" s="30"/>
      <c r="AA161" s="30"/>
      <c r="AB161" s="30"/>
      <c r="AC161" s="30"/>
      <c r="AD161" s="30"/>
      <c r="AE161" s="30"/>
      <c r="AR161" s="178" t="s">
        <v>165</v>
      </c>
      <c r="AT161" s="178" t="s">
        <v>161</v>
      </c>
      <c r="AU161" s="178" t="s">
        <v>84</v>
      </c>
      <c r="AY161" s="17" t="s">
        <v>159</v>
      </c>
      <c r="BE161" s="179">
        <f>IF(O161="základní",K161,0)</f>
        <v>0</v>
      </c>
      <c r="BF161" s="179">
        <f>IF(O161="snížená",K161,0)</f>
        <v>0</v>
      </c>
      <c r="BG161" s="179">
        <f>IF(O161="zákl. přenesená",K161,0)</f>
        <v>0</v>
      </c>
      <c r="BH161" s="179">
        <f>IF(O161="sníž. přenesená",K161,0)</f>
        <v>0</v>
      </c>
      <c r="BI161" s="179">
        <f>IF(O161="nulová",K161,0)</f>
        <v>0</v>
      </c>
      <c r="BJ161" s="17" t="s">
        <v>79</v>
      </c>
      <c r="BK161" s="179">
        <f>ROUND(P161*H161,2)</f>
        <v>0</v>
      </c>
      <c r="BL161" s="17" t="s">
        <v>165</v>
      </c>
      <c r="BM161" s="178" t="s">
        <v>213</v>
      </c>
    </row>
    <row r="162" spans="1:65" s="2" customFormat="1">
      <c r="A162" s="30"/>
      <c r="B162" s="31"/>
      <c r="C162" s="30"/>
      <c r="D162" s="180" t="s">
        <v>167</v>
      </c>
      <c r="E162" s="30"/>
      <c r="F162" s="181" t="s">
        <v>214</v>
      </c>
      <c r="G162" s="30"/>
      <c r="H162" s="30"/>
      <c r="I162" s="95"/>
      <c r="J162" s="95"/>
      <c r="K162" s="30"/>
      <c r="L162" s="30"/>
      <c r="M162" s="31"/>
      <c r="N162" s="182"/>
      <c r="O162" s="183"/>
      <c r="P162" s="56"/>
      <c r="Q162" s="56"/>
      <c r="R162" s="56"/>
      <c r="S162" s="56"/>
      <c r="T162" s="56"/>
      <c r="U162" s="56"/>
      <c r="V162" s="56"/>
      <c r="W162" s="56"/>
      <c r="X162" s="57"/>
      <c r="Y162" s="30"/>
      <c r="Z162" s="30"/>
      <c r="AA162" s="30"/>
      <c r="AB162" s="30"/>
      <c r="AC162" s="30"/>
      <c r="AD162" s="30"/>
      <c r="AE162" s="30"/>
      <c r="AT162" s="17" t="s">
        <v>167</v>
      </c>
      <c r="AU162" s="17" t="s">
        <v>84</v>
      </c>
    </row>
    <row r="163" spans="1:65" s="15" customFormat="1">
      <c r="B163" s="210"/>
      <c r="D163" s="180" t="s">
        <v>168</v>
      </c>
      <c r="E163" s="211" t="s">
        <v>1</v>
      </c>
      <c r="F163" s="212" t="s">
        <v>215</v>
      </c>
      <c r="H163" s="211" t="s">
        <v>1</v>
      </c>
      <c r="I163" s="213"/>
      <c r="J163" s="213"/>
      <c r="M163" s="210"/>
      <c r="N163" s="214"/>
      <c r="O163" s="215"/>
      <c r="P163" s="215"/>
      <c r="Q163" s="215"/>
      <c r="R163" s="215"/>
      <c r="S163" s="215"/>
      <c r="T163" s="215"/>
      <c r="U163" s="215"/>
      <c r="V163" s="215"/>
      <c r="W163" s="215"/>
      <c r="X163" s="216"/>
      <c r="AT163" s="211" t="s">
        <v>168</v>
      </c>
      <c r="AU163" s="211" t="s">
        <v>84</v>
      </c>
      <c r="AV163" s="15" t="s">
        <v>79</v>
      </c>
      <c r="AW163" s="15" t="s">
        <v>4</v>
      </c>
      <c r="AX163" s="15" t="s">
        <v>74</v>
      </c>
      <c r="AY163" s="211" t="s">
        <v>159</v>
      </c>
    </row>
    <row r="164" spans="1:65" s="13" customFormat="1">
      <c r="B164" s="184"/>
      <c r="D164" s="180" t="s">
        <v>168</v>
      </c>
      <c r="E164" s="185" t="s">
        <v>1</v>
      </c>
      <c r="F164" s="186" t="s">
        <v>216</v>
      </c>
      <c r="H164" s="187">
        <v>0.71599999999999997</v>
      </c>
      <c r="I164" s="188"/>
      <c r="J164" s="188"/>
      <c r="M164" s="184"/>
      <c r="N164" s="189"/>
      <c r="O164" s="190"/>
      <c r="P164" s="190"/>
      <c r="Q164" s="190"/>
      <c r="R164" s="190"/>
      <c r="S164" s="190"/>
      <c r="T164" s="190"/>
      <c r="U164" s="190"/>
      <c r="V164" s="190"/>
      <c r="W164" s="190"/>
      <c r="X164" s="191"/>
      <c r="AT164" s="185" t="s">
        <v>168</v>
      </c>
      <c r="AU164" s="185" t="s">
        <v>84</v>
      </c>
      <c r="AV164" s="13" t="s">
        <v>84</v>
      </c>
      <c r="AW164" s="13" t="s">
        <v>4</v>
      </c>
      <c r="AX164" s="13" t="s">
        <v>79</v>
      </c>
      <c r="AY164" s="185" t="s">
        <v>159</v>
      </c>
    </row>
    <row r="165" spans="1:65" s="2" customFormat="1" ht="21.75" customHeight="1">
      <c r="A165" s="30"/>
      <c r="B165" s="165"/>
      <c r="C165" s="166">
        <v>11</v>
      </c>
      <c r="D165" s="166" t="s">
        <v>161</v>
      </c>
      <c r="E165" s="167" t="s">
        <v>211</v>
      </c>
      <c r="F165" s="168" t="s">
        <v>212</v>
      </c>
      <c r="G165" s="169" t="s">
        <v>164</v>
      </c>
      <c r="H165" s="170">
        <v>7.165</v>
      </c>
      <c r="I165" s="171"/>
      <c r="J165" s="171"/>
      <c r="K165" s="172">
        <f>ROUND(P165*H165,2)</f>
        <v>0</v>
      </c>
      <c r="L165" s="168" t="s">
        <v>178</v>
      </c>
      <c r="M165" s="31"/>
      <c r="N165" s="173" t="s">
        <v>1</v>
      </c>
      <c r="O165" s="174" t="s">
        <v>37</v>
      </c>
      <c r="P165" s="175">
        <f>I165+J165</f>
        <v>0</v>
      </c>
      <c r="Q165" s="175">
        <f>ROUND(I165*H165,2)</f>
        <v>0</v>
      </c>
      <c r="R165" s="175">
        <f>ROUND(J165*H165,2)</f>
        <v>0</v>
      </c>
      <c r="S165" s="56"/>
      <c r="T165" s="176">
        <f>S165*H165</f>
        <v>0</v>
      </c>
      <c r="U165" s="176">
        <v>5.7600000000000004E-3</v>
      </c>
      <c r="V165" s="176">
        <f>U165*H165</f>
        <v>4.1270400000000006E-2</v>
      </c>
      <c r="W165" s="176">
        <v>0</v>
      </c>
      <c r="X165" s="177">
        <f>W165*H165</f>
        <v>0</v>
      </c>
      <c r="Y165" s="30"/>
      <c r="Z165" s="30"/>
      <c r="AA165" s="30"/>
      <c r="AB165" s="30"/>
      <c r="AC165" s="30"/>
      <c r="AD165" s="30"/>
      <c r="AE165" s="30"/>
      <c r="AR165" s="178" t="s">
        <v>165</v>
      </c>
      <c r="AT165" s="178" t="s">
        <v>161</v>
      </c>
      <c r="AU165" s="178" t="s">
        <v>84</v>
      </c>
      <c r="AY165" s="17" t="s">
        <v>159</v>
      </c>
      <c r="BE165" s="179">
        <f>IF(O165="základní",K165,0)</f>
        <v>0</v>
      </c>
      <c r="BF165" s="179">
        <f>IF(O165="snížená",K165,0)</f>
        <v>0</v>
      </c>
      <c r="BG165" s="179">
        <f>IF(O165="zákl. přenesená",K165,0)</f>
        <v>0</v>
      </c>
      <c r="BH165" s="179">
        <f>IF(O165="sníž. přenesená",K165,0)</f>
        <v>0</v>
      </c>
      <c r="BI165" s="179">
        <f>IF(O165="nulová",K165,0)</f>
        <v>0</v>
      </c>
      <c r="BJ165" s="17" t="s">
        <v>79</v>
      </c>
      <c r="BK165" s="179">
        <f>ROUND(P165*H165,2)</f>
        <v>0</v>
      </c>
      <c r="BL165" s="17" t="s">
        <v>165</v>
      </c>
      <c r="BM165" s="178" t="s">
        <v>218</v>
      </c>
    </row>
    <row r="166" spans="1:65" s="2" customFormat="1">
      <c r="A166" s="30"/>
      <c r="B166" s="31"/>
      <c r="C166" s="30"/>
      <c r="D166" s="180" t="s">
        <v>167</v>
      </c>
      <c r="E166" s="30"/>
      <c r="F166" s="181" t="s">
        <v>214</v>
      </c>
      <c r="G166" s="30"/>
      <c r="H166" s="30"/>
      <c r="I166" s="95"/>
      <c r="J166" s="95"/>
      <c r="K166" s="30"/>
      <c r="L166" s="30"/>
      <c r="M166" s="31"/>
      <c r="N166" s="182"/>
      <c r="O166" s="183"/>
      <c r="P166" s="56"/>
      <c r="Q166" s="56"/>
      <c r="R166" s="56"/>
      <c r="S166" s="56"/>
      <c r="T166" s="56"/>
      <c r="U166" s="56"/>
      <c r="V166" s="56"/>
      <c r="W166" s="56"/>
      <c r="X166" s="57"/>
      <c r="Y166" s="30"/>
      <c r="Z166" s="30"/>
      <c r="AA166" s="30"/>
      <c r="AB166" s="30"/>
      <c r="AC166" s="30"/>
      <c r="AD166" s="30"/>
      <c r="AE166" s="30"/>
      <c r="AT166" s="17" t="s">
        <v>167</v>
      </c>
      <c r="AU166" s="17" t="s">
        <v>84</v>
      </c>
    </row>
    <row r="167" spans="1:65" s="13" customFormat="1">
      <c r="B167" s="184"/>
      <c r="D167" s="180" t="s">
        <v>168</v>
      </c>
      <c r="E167" s="185" t="s">
        <v>1</v>
      </c>
      <c r="F167" s="186" t="s">
        <v>219</v>
      </c>
      <c r="H167" s="187">
        <v>7.165</v>
      </c>
      <c r="I167" s="188"/>
      <c r="J167" s="188"/>
      <c r="M167" s="184"/>
      <c r="N167" s="189"/>
      <c r="O167" s="190"/>
      <c r="P167" s="190"/>
      <c r="Q167" s="190"/>
      <c r="R167" s="190"/>
      <c r="S167" s="190"/>
      <c r="T167" s="190"/>
      <c r="U167" s="190"/>
      <c r="V167" s="190"/>
      <c r="W167" s="190"/>
      <c r="X167" s="191"/>
      <c r="AT167" s="185" t="s">
        <v>168</v>
      </c>
      <c r="AU167" s="185" t="s">
        <v>84</v>
      </c>
      <c r="AV167" s="13" t="s">
        <v>84</v>
      </c>
      <c r="AW167" s="13" t="s">
        <v>4</v>
      </c>
      <c r="AX167" s="13" t="s">
        <v>79</v>
      </c>
      <c r="AY167" s="185" t="s">
        <v>159</v>
      </c>
    </row>
    <row r="168" spans="1:65" s="2" customFormat="1" ht="21.75" customHeight="1">
      <c r="A168" s="30"/>
      <c r="B168" s="165"/>
      <c r="C168" s="166">
        <v>12</v>
      </c>
      <c r="D168" s="166" t="s">
        <v>161</v>
      </c>
      <c r="E168" s="167" t="s">
        <v>221</v>
      </c>
      <c r="F168" s="168" t="s">
        <v>222</v>
      </c>
      <c r="G168" s="169" t="s">
        <v>164</v>
      </c>
      <c r="H168" s="170">
        <v>0.71599999999999997</v>
      </c>
      <c r="I168" s="171"/>
      <c r="J168" s="171"/>
      <c r="K168" s="172">
        <f>ROUND(P168*H168,2)</f>
        <v>0</v>
      </c>
      <c r="L168" s="168" t="s">
        <v>178</v>
      </c>
      <c r="M168" s="31"/>
      <c r="N168" s="173" t="s">
        <v>1</v>
      </c>
      <c r="O168" s="174" t="s">
        <v>37</v>
      </c>
      <c r="P168" s="175">
        <f>I168+J168</f>
        <v>0</v>
      </c>
      <c r="Q168" s="175">
        <f>ROUND(I168*H168,2)</f>
        <v>0</v>
      </c>
      <c r="R168" s="175">
        <f>ROUND(J168*H168,2)</f>
        <v>0</v>
      </c>
      <c r="S168" s="56"/>
      <c r="T168" s="176">
        <f>S168*H168</f>
        <v>0</v>
      </c>
      <c r="U168" s="176">
        <v>0</v>
      </c>
      <c r="V168" s="176">
        <f>U168*H168</f>
        <v>0</v>
      </c>
      <c r="W168" s="176">
        <v>0</v>
      </c>
      <c r="X168" s="177">
        <f>W168*H168</f>
        <v>0</v>
      </c>
      <c r="Y168" s="30"/>
      <c r="Z168" s="30"/>
      <c r="AA168" s="30"/>
      <c r="AB168" s="30"/>
      <c r="AC168" s="30"/>
      <c r="AD168" s="30"/>
      <c r="AE168" s="30"/>
      <c r="AR168" s="178" t="s">
        <v>165</v>
      </c>
      <c r="AT168" s="178" t="s">
        <v>161</v>
      </c>
      <c r="AU168" s="178" t="s">
        <v>84</v>
      </c>
      <c r="AY168" s="17" t="s">
        <v>159</v>
      </c>
      <c r="BE168" s="179">
        <f>IF(O168="základní",K168,0)</f>
        <v>0</v>
      </c>
      <c r="BF168" s="179">
        <f>IF(O168="snížená",K168,0)</f>
        <v>0</v>
      </c>
      <c r="BG168" s="179">
        <f>IF(O168="zákl. přenesená",K168,0)</f>
        <v>0</v>
      </c>
      <c r="BH168" s="179">
        <f>IF(O168="sníž. přenesená",K168,0)</f>
        <v>0</v>
      </c>
      <c r="BI168" s="179">
        <f>IF(O168="nulová",K168,0)</f>
        <v>0</v>
      </c>
      <c r="BJ168" s="17" t="s">
        <v>79</v>
      </c>
      <c r="BK168" s="179">
        <f>ROUND(P168*H168,2)</f>
        <v>0</v>
      </c>
      <c r="BL168" s="17" t="s">
        <v>165</v>
      </c>
      <c r="BM168" s="178" t="s">
        <v>223</v>
      </c>
    </row>
    <row r="169" spans="1:65" s="2" customFormat="1">
      <c r="A169" s="30"/>
      <c r="B169" s="31"/>
      <c r="C169" s="30"/>
      <c r="D169" s="180" t="s">
        <v>167</v>
      </c>
      <c r="E169" s="30"/>
      <c r="F169" s="181" t="s">
        <v>224</v>
      </c>
      <c r="G169" s="30"/>
      <c r="H169" s="30"/>
      <c r="I169" s="95"/>
      <c r="J169" s="95"/>
      <c r="K169" s="30"/>
      <c r="L169" s="30"/>
      <c r="M169" s="31"/>
      <c r="N169" s="182"/>
      <c r="O169" s="183"/>
      <c r="P169" s="56"/>
      <c r="Q169" s="56"/>
      <c r="R169" s="56"/>
      <c r="S169" s="56"/>
      <c r="T169" s="56"/>
      <c r="U169" s="56"/>
      <c r="V169" s="56"/>
      <c r="W169" s="56"/>
      <c r="X169" s="57"/>
      <c r="Y169" s="30"/>
      <c r="Z169" s="30"/>
      <c r="AA169" s="30"/>
      <c r="AB169" s="30"/>
      <c r="AC169" s="30"/>
      <c r="AD169" s="30"/>
      <c r="AE169" s="30"/>
      <c r="AT169" s="17" t="s">
        <v>167</v>
      </c>
      <c r="AU169" s="17" t="s">
        <v>84</v>
      </c>
    </row>
    <row r="170" spans="1:65" s="2" customFormat="1" ht="21.75" customHeight="1">
      <c r="A170" s="30"/>
      <c r="B170" s="165"/>
      <c r="C170" s="166">
        <v>13</v>
      </c>
      <c r="D170" s="166" t="s">
        <v>161</v>
      </c>
      <c r="E170" s="167" t="s">
        <v>221</v>
      </c>
      <c r="F170" s="168" t="s">
        <v>222</v>
      </c>
      <c r="G170" s="169" t="s">
        <v>164</v>
      </c>
      <c r="H170" s="170">
        <v>7.165</v>
      </c>
      <c r="I170" s="171"/>
      <c r="J170" s="171"/>
      <c r="K170" s="172">
        <f>ROUND(P170*H170,2)</f>
        <v>0</v>
      </c>
      <c r="L170" s="168" t="s">
        <v>178</v>
      </c>
      <c r="M170" s="31"/>
      <c r="N170" s="173" t="s">
        <v>1</v>
      </c>
      <c r="O170" s="174" t="s">
        <v>37</v>
      </c>
      <c r="P170" s="175">
        <f>I170+J170</f>
        <v>0</v>
      </c>
      <c r="Q170" s="175">
        <f>ROUND(I170*H170,2)</f>
        <v>0</v>
      </c>
      <c r="R170" s="175">
        <f>ROUND(J170*H170,2)</f>
        <v>0</v>
      </c>
      <c r="S170" s="56"/>
      <c r="T170" s="176">
        <f>S170*H170</f>
        <v>0</v>
      </c>
      <c r="U170" s="176">
        <v>0</v>
      </c>
      <c r="V170" s="176">
        <f>U170*H170</f>
        <v>0</v>
      </c>
      <c r="W170" s="176">
        <v>0</v>
      </c>
      <c r="X170" s="177">
        <f>W170*H170</f>
        <v>0</v>
      </c>
      <c r="Y170" s="30"/>
      <c r="Z170" s="30"/>
      <c r="AA170" s="30"/>
      <c r="AB170" s="30"/>
      <c r="AC170" s="30"/>
      <c r="AD170" s="30"/>
      <c r="AE170" s="30"/>
      <c r="AR170" s="178" t="s">
        <v>165</v>
      </c>
      <c r="AT170" s="178" t="s">
        <v>161</v>
      </c>
      <c r="AU170" s="178" t="s">
        <v>84</v>
      </c>
      <c r="AY170" s="17" t="s">
        <v>159</v>
      </c>
      <c r="BE170" s="179">
        <f>IF(O170="základní",K170,0)</f>
        <v>0</v>
      </c>
      <c r="BF170" s="179">
        <f>IF(O170="snížená",K170,0)</f>
        <v>0</v>
      </c>
      <c r="BG170" s="179">
        <f>IF(O170="zákl. přenesená",K170,0)</f>
        <v>0</v>
      </c>
      <c r="BH170" s="179">
        <f>IF(O170="sníž. přenesená",K170,0)</f>
        <v>0</v>
      </c>
      <c r="BI170" s="179">
        <f>IF(O170="nulová",K170,0)</f>
        <v>0</v>
      </c>
      <c r="BJ170" s="17" t="s">
        <v>79</v>
      </c>
      <c r="BK170" s="179">
        <f>ROUND(P170*H170,2)</f>
        <v>0</v>
      </c>
      <c r="BL170" s="17" t="s">
        <v>165</v>
      </c>
      <c r="BM170" s="178" t="s">
        <v>226</v>
      </c>
    </row>
    <row r="171" spans="1:65" s="2" customFormat="1">
      <c r="A171" s="30"/>
      <c r="B171" s="31"/>
      <c r="C171" s="30"/>
      <c r="D171" s="180" t="s">
        <v>167</v>
      </c>
      <c r="E171" s="30"/>
      <c r="F171" s="181" t="s">
        <v>224</v>
      </c>
      <c r="G171" s="30"/>
      <c r="H171" s="30"/>
      <c r="I171" s="95"/>
      <c r="J171" s="95"/>
      <c r="K171" s="30"/>
      <c r="L171" s="30"/>
      <c r="M171" s="31"/>
      <c r="N171" s="182"/>
      <c r="O171" s="183"/>
      <c r="P171" s="56"/>
      <c r="Q171" s="56"/>
      <c r="R171" s="56"/>
      <c r="S171" s="56"/>
      <c r="T171" s="56"/>
      <c r="U171" s="56"/>
      <c r="V171" s="56"/>
      <c r="W171" s="56"/>
      <c r="X171" s="57"/>
      <c r="Y171" s="30"/>
      <c r="Z171" s="30"/>
      <c r="AA171" s="30"/>
      <c r="AB171" s="30"/>
      <c r="AC171" s="30"/>
      <c r="AD171" s="30"/>
      <c r="AE171" s="30"/>
      <c r="AT171" s="17" t="s">
        <v>167</v>
      </c>
      <c r="AU171" s="17" t="s">
        <v>84</v>
      </c>
    </row>
    <row r="172" spans="1:65" s="2" customFormat="1" ht="21.75" customHeight="1">
      <c r="A172" s="30"/>
      <c r="B172" s="165"/>
      <c r="C172" s="166">
        <v>14</v>
      </c>
      <c r="D172" s="166" t="s">
        <v>161</v>
      </c>
      <c r="E172" s="167" t="s">
        <v>228</v>
      </c>
      <c r="F172" s="168" t="s">
        <v>229</v>
      </c>
      <c r="G172" s="169" t="s">
        <v>177</v>
      </c>
      <c r="H172" s="170">
        <v>0.05</v>
      </c>
      <c r="I172" s="171"/>
      <c r="J172" s="171"/>
      <c r="K172" s="172">
        <f>ROUND(P172*H172,2)</f>
        <v>0</v>
      </c>
      <c r="L172" s="168" t="s">
        <v>178</v>
      </c>
      <c r="M172" s="31"/>
      <c r="N172" s="173" t="s">
        <v>1</v>
      </c>
      <c r="O172" s="174" t="s">
        <v>37</v>
      </c>
      <c r="P172" s="175">
        <f>I172+J172</f>
        <v>0</v>
      </c>
      <c r="Q172" s="175">
        <f>ROUND(I172*H172,2)</f>
        <v>0</v>
      </c>
      <c r="R172" s="175">
        <f>ROUND(J172*H172,2)</f>
        <v>0</v>
      </c>
      <c r="S172" s="56"/>
      <c r="T172" s="176">
        <f>S172*H172</f>
        <v>0</v>
      </c>
      <c r="U172" s="176">
        <v>1.0525599999999999</v>
      </c>
      <c r="V172" s="176">
        <f>U172*H172</f>
        <v>5.2628000000000001E-2</v>
      </c>
      <c r="W172" s="176">
        <v>0</v>
      </c>
      <c r="X172" s="177">
        <f>W172*H172</f>
        <v>0</v>
      </c>
      <c r="Y172" s="30"/>
      <c r="Z172" s="30"/>
      <c r="AA172" s="30"/>
      <c r="AB172" s="30"/>
      <c r="AC172" s="30"/>
      <c r="AD172" s="30"/>
      <c r="AE172" s="30"/>
      <c r="AR172" s="178" t="s">
        <v>165</v>
      </c>
      <c r="AT172" s="178" t="s">
        <v>161</v>
      </c>
      <c r="AU172" s="178" t="s">
        <v>84</v>
      </c>
      <c r="AY172" s="17" t="s">
        <v>159</v>
      </c>
      <c r="BE172" s="179">
        <f>IF(O172="základní",K172,0)</f>
        <v>0</v>
      </c>
      <c r="BF172" s="179">
        <f>IF(O172="snížená",K172,0)</f>
        <v>0</v>
      </c>
      <c r="BG172" s="179">
        <f>IF(O172="zákl. přenesená",K172,0)</f>
        <v>0</v>
      </c>
      <c r="BH172" s="179">
        <f>IF(O172="sníž. přenesená",K172,0)</f>
        <v>0</v>
      </c>
      <c r="BI172" s="179">
        <f>IF(O172="nulová",K172,0)</f>
        <v>0</v>
      </c>
      <c r="BJ172" s="17" t="s">
        <v>79</v>
      </c>
      <c r="BK172" s="179">
        <f>ROUND(P172*H172,2)</f>
        <v>0</v>
      </c>
      <c r="BL172" s="17" t="s">
        <v>165</v>
      </c>
      <c r="BM172" s="178" t="s">
        <v>230</v>
      </c>
    </row>
    <row r="173" spans="1:65" s="2" customFormat="1" ht="19.5">
      <c r="A173" s="30"/>
      <c r="B173" s="31"/>
      <c r="C173" s="30"/>
      <c r="D173" s="180" t="s">
        <v>167</v>
      </c>
      <c r="E173" s="30"/>
      <c r="F173" s="181" t="s">
        <v>231</v>
      </c>
      <c r="G173" s="30"/>
      <c r="H173" s="30"/>
      <c r="I173" s="95"/>
      <c r="J173" s="95"/>
      <c r="K173" s="30"/>
      <c r="L173" s="30"/>
      <c r="M173" s="31"/>
      <c r="N173" s="182"/>
      <c r="O173" s="183"/>
      <c r="P173" s="56"/>
      <c r="Q173" s="56"/>
      <c r="R173" s="56"/>
      <c r="S173" s="56"/>
      <c r="T173" s="56"/>
      <c r="U173" s="56"/>
      <c r="V173" s="56"/>
      <c r="W173" s="56"/>
      <c r="X173" s="57"/>
      <c r="Y173" s="30"/>
      <c r="Z173" s="30"/>
      <c r="AA173" s="30"/>
      <c r="AB173" s="30"/>
      <c r="AC173" s="30"/>
      <c r="AD173" s="30"/>
      <c r="AE173" s="30"/>
      <c r="AT173" s="17" t="s">
        <v>167</v>
      </c>
      <c r="AU173" s="17" t="s">
        <v>84</v>
      </c>
    </row>
    <row r="174" spans="1:65" s="12" customFormat="1" ht="22.9" customHeight="1">
      <c r="B174" s="151"/>
      <c r="D174" s="152" t="s">
        <v>73</v>
      </c>
      <c r="E174" s="163" t="s">
        <v>193</v>
      </c>
      <c r="F174" s="163" t="s">
        <v>232</v>
      </c>
      <c r="I174" s="154"/>
      <c r="J174" s="154"/>
      <c r="K174" s="164">
        <f>BK174</f>
        <v>0</v>
      </c>
      <c r="M174" s="151"/>
      <c r="N174" s="156"/>
      <c r="O174" s="157"/>
      <c r="P174" s="157"/>
      <c r="Q174" s="158">
        <f>SUM(Q175:Q268)</f>
        <v>0</v>
      </c>
      <c r="R174" s="158">
        <f>SUM(R175:R268)</f>
        <v>0</v>
      </c>
      <c r="S174" s="157"/>
      <c r="T174" s="159">
        <f>SUM(T175:T268)</f>
        <v>0</v>
      </c>
      <c r="U174" s="157"/>
      <c r="V174" s="159">
        <f>SUM(V175:V268)</f>
        <v>9.9601779500000021</v>
      </c>
      <c r="W174" s="157"/>
      <c r="X174" s="160">
        <f>SUM(X175:X268)</f>
        <v>0</v>
      </c>
      <c r="AR174" s="152" t="s">
        <v>79</v>
      </c>
      <c r="AT174" s="161" t="s">
        <v>73</v>
      </c>
      <c r="AU174" s="161" t="s">
        <v>79</v>
      </c>
      <c r="AY174" s="152" t="s">
        <v>159</v>
      </c>
      <c r="BK174" s="162">
        <f>SUM(BK175:BK268)</f>
        <v>0</v>
      </c>
    </row>
    <row r="175" spans="1:65" s="2" customFormat="1" ht="21.75" customHeight="1">
      <c r="A175" s="30"/>
      <c r="B175" s="165"/>
      <c r="C175" s="166">
        <v>15</v>
      </c>
      <c r="D175" s="166" t="s">
        <v>161</v>
      </c>
      <c r="E175" s="167" t="s">
        <v>234</v>
      </c>
      <c r="F175" s="168" t="s">
        <v>235</v>
      </c>
      <c r="G175" s="169" t="s">
        <v>164</v>
      </c>
      <c r="H175" s="170">
        <v>38.93</v>
      </c>
      <c r="I175" s="171"/>
      <c r="J175" s="171"/>
      <c r="K175" s="172">
        <f>ROUND(P175*H175,2)</f>
        <v>0</v>
      </c>
      <c r="L175" s="168" t="s">
        <v>178</v>
      </c>
      <c r="M175" s="31"/>
      <c r="N175" s="173" t="s">
        <v>1</v>
      </c>
      <c r="O175" s="174" t="s">
        <v>37</v>
      </c>
      <c r="P175" s="175">
        <f>I175+J175</f>
        <v>0</v>
      </c>
      <c r="Q175" s="175">
        <f>ROUND(I175*H175,2)</f>
        <v>0</v>
      </c>
      <c r="R175" s="175">
        <f>ROUND(J175*H175,2)</f>
        <v>0</v>
      </c>
      <c r="S175" s="56"/>
      <c r="T175" s="176">
        <f>S175*H175</f>
        <v>0</v>
      </c>
      <c r="U175" s="176">
        <v>1.3129999999999999E-2</v>
      </c>
      <c r="V175" s="176">
        <f>U175*H175</f>
        <v>0.51115089999999996</v>
      </c>
      <c r="W175" s="176">
        <v>0</v>
      </c>
      <c r="X175" s="177">
        <f>W175*H175</f>
        <v>0</v>
      </c>
      <c r="Y175" s="30"/>
      <c r="Z175" s="30"/>
      <c r="AA175" s="30"/>
      <c r="AB175" s="30"/>
      <c r="AC175" s="30"/>
      <c r="AD175" s="30"/>
      <c r="AE175" s="30"/>
      <c r="AR175" s="178" t="s">
        <v>165</v>
      </c>
      <c r="AT175" s="178" t="s">
        <v>161</v>
      </c>
      <c r="AU175" s="178" t="s">
        <v>84</v>
      </c>
      <c r="AY175" s="17" t="s">
        <v>159</v>
      </c>
      <c r="BE175" s="179">
        <f>IF(O175="základní",K175,0)</f>
        <v>0</v>
      </c>
      <c r="BF175" s="179">
        <f>IF(O175="snížená",K175,0)</f>
        <v>0</v>
      </c>
      <c r="BG175" s="179">
        <f>IF(O175="zákl. přenesená",K175,0)</f>
        <v>0</v>
      </c>
      <c r="BH175" s="179">
        <f>IF(O175="sníž. přenesená",K175,0)</f>
        <v>0</v>
      </c>
      <c r="BI175" s="179">
        <f>IF(O175="nulová",K175,0)</f>
        <v>0</v>
      </c>
      <c r="BJ175" s="17" t="s">
        <v>79</v>
      </c>
      <c r="BK175" s="179">
        <f>ROUND(P175*H175,2)</f>
        <v>0</v>
      </c>
      <c r="BL175" s="17" t="s">
        <v>165</v>
      </c>
      <c r="BM175" s="178" t="s">
        <v>236</v>
      </c>
    </row>
    <row r="176" spans="1:65" s="2" customFormat="1" ht="29.25">
      <c r="A176" s="30"/>
      <c r="B176" s="31"/>
      <c r="C176" s="30"/>
      <c r="D176" s="180" t="s">
        <v>167</v>
      </c>
      <c r="E176" s="30"/>
      <c r="F176" s="181" t="s">
        <v>237</v>
      </c>
      <c r="G176" s="30"/>
      <c r="H176" s="30"/>
      <c r="I176" s="95"/>
      <c r="J176" s="95"/>
      <c r="K176" s="30"/>
      <c r="L176" s="30"/>
      <c r="M176" s="31"/>
      <c r="N176" s="182"/>
      <c r="O176" s="183"/>
      <c r="P176" s="56"/>
      <c r="Q176" s="56"/>
      <c r="R176" s="56"/>
      <c r="S176" s="56"/>
      <c r="T176" s="56"/>
      <c r="U176" s="56"/>
      <c r="V176" s="56"/>
      <c r="W176" s="56"/>
      <c r="X176" s="57"/>
      <c r="Y176" s="30"/>
      <c r="Z176" s="30"/>
      <c r="AA176" s="30"/>
      <c r="AB176" s="30"/>
      <c r="AC176" s="30"/>
      <c r="AD176" s="30"/>
      <c r="AE176" s="30"/>
      <c r="AT176" s="17" t="s">
        <v>167</v>
      </c>
      <c r="AU176" s="17" t="s">
        <v>84</v>
      </c>
    </row>
    <row r="177" spans="1:65" s="13" customFormat="1">
      <c r="B177" s="184"/>
      <c r="D177" s="180" t="s">
        <v>168</v>
      </c>
      <c r="E177" s="185" t="s">
        <v>1</v>
      </c>
      <c r="F177" s="186" t="s">
        <v>107</v>
      </c>
      <c r="H177" s="187">
        <v>38.93</v>
      </c>
      <c r="I177" s="188"/>
      <c r="J177" s="188"/>
      <c r="M177" s="184"/>
      <c r="N177" s="189"/>
      <c r="O177" s="190"/>
      <c r="P177" s="190"/>
      <c r="Q177" s="190"/>
      <c r="R177" s="190"/>
      <c r="S177" s="190"/>
      <c r="T177" s="190"/>
      <c r="U177" s="190"/>
      <c r="V177" s="190"/>
      <c r="W177" s="190"/>
      <c r="X177" s="191"/>
      <c r="AT177" s="185" t="s">
        <v>168</v>
      </c>
      <c r="AU177" s="185" t="s">
        <v>84</v>
      </c>
      <c r="AV177" s="13" t="s">
        <v>84</v>
      </c>
      <c r="AW177" s="13" t="s">
        <v>4</v>
      </c>
      <c r="AX177" s="13" t="s">
        <v>79</v>
      </c>
      <c r="AY177" s="185" t="s">
        <v>159</v>
      </c>
    </row>
    <row r="178" spans="1:65" s="2" customFormat="1" ht="21.75" customHeight="1">
      <c r="A178" s="30"/>
      <c r="B178" s="165"/>
      <c r="C178" s="166">
        <v>16</v>
      </c>
      <c r="D178" s="166" t="s">
        <v>161</v>
      </c>
      <c r="E178" s="167" t="s">
        <v>239</v>
      </c>
      <c r="F178" s="168" t="s">
        <v>240</v>
      </c>
      <c r="G178" s="169" t="s">
        <v>164</v>
      </c>
      <c r="H178" s="170">
        <v>72.369</v>
      </c>
      <c r="I178" s="171"/>
      <c r="J178" s="171"/>
      <c r="K178" s="172">
        <f>ROUND(P178*H178,2)</f>
        <v>0</v>
      </c>
      <c r="L178" s="168" t="s">
        <v>178</v>
      </c>
      <c r="M178" s="31"/>
      <c r="N178" s="173" t="s">
        <v>1</v>
      </c>
      <c r="O178" s="174" t="s">
        <v>37</v>
      </c>
      <c r="P178" s="175">
        <f>I178+J178</f>
        <v>0</v>
      </c>
      <c r="Q178" s="175">
        <f>ROUND(I178*H178,2)</f>
        <v>0</v>
      </c>
      <c r="R178" s="175">
        <f>ROUND(J178*H178,2)</f>
        <v>0</v>
      </c>
      <c r="S178" s="56"/>
      <c r="T178" s="176">
        <f>S178*H178</f>
        <v>0</v>
      </c>
      <c r="U178" s="176">
        <v>7.3499999999999998E-3</v>
      </c>
      <c r="V178" s="176">
        <f>U178*H178</f>
        <v>0.53191215000000003</v>
      </c>
      <c r="W178" s="176">
        <v>0</v>
      </c>
      <c r="X178" s="177">
        <f>W178*H178</f>
        <v>0</v>
      </c>
      <c r="Y178" s="30"/>
      <c r="Z178" s="30"/>
      <c r="AA178" s="30"/>
      <c r="AB178" s="30"/>
      <c r="AC178" s="30"/>
      <c r="AD178" s="30"/>
      <c r="AE178" s="30"/>
      <c r="AR178" s="178" t="s">
        <v>165</v>
      </c>
      <c r="AT178" s="178" t="s">
        <v>161</v>
      </c>
      <c r="AU178" s="178" t="s">
        <v>84</v>
      </c>
      <c r="AY178" s="17" t="s">
        <v>159</v>
      </c>
      <c r="BE178" s="179">
        <f>IF(O178="základní",K178,0)</f>
        <v>0</v>
      </c>
      <c r="BF178" s="179">
        <f>IF(O178="snížená",K178,0)</f>
        <v>0</v>
      </c>
      <c r="BG178" s="179">
        <f>IF(O178="zákl. přenesená",K178,0)</f>
        <v>0</v>
      </c>
      <c r="BH178" s="179">
        <f>IF(O178="sníž. přenesená",K178,0)</f>
        <v>0</v>
      </c>
      <c r="BI178" s="179">
        <f>IF(O178="nulová",K178,0)</f>
        <v>0</v>
      </c>
      <c r="BJ178" s="17" t="s">
        <v>79</v>
      </c>
      <c r="BK178" s="179">
        <f>ROUND(P178*H178,2)</f>
        <v>0</v>
      </c>
      <c r="BL178" s="17" t="s">
        <v>165</v>
      </c>
      <c r="BM178" s="178" t="s">
        <v>241</v>
      </c>
    </row>
    <row r="179" spans="1:65" s="2" customFormat="1" ht="19.5">
      <c r="A179" s="30"/>
      <c r="B179" s="31"/>
      <c r="C179" s="30"/>
      <c r="D179" s="180" t="s">
        <v>167</v>
      </c>
      <c r="E179" s="30"/>
      <c r="F179" s="181" t="s">
        <v>242</v>
      </c>
      <c r="G179" s="30"/>
      <c r="H179" s="30"/>
      <c r="I179" s="95"/>
      <c r="J179" s="95"/>
      <c r="K179" s="30"/>
      <c r="L179" s="30"/>
      <c r="M179" s="31"/>
      <c r="N179" s="182"/>
      <c r="O179" s="183"/>
      <c r="P179" s="56"/>
      <c r="Q179" s="56"/>
      <c r="R179" s="56"/>
      <c r="S179" s="56"/>
      <c r="T179" s="56"/>
      <c r="U179" s="56"/>
      <c r="V179" s="56"/>
      <c r="W179" s="56"/>
      <c r="X179" s="57"/>
      <c r="Y179" s="30"/>
      <c r="Z179" s="30"/>
      <c r="AA179" s="30"/>
      <c r="AB179" s="30"/>
      <c r="AC179" s="30"/>
      <c r="AD179" s="30"/>
      <c r="AE179" s="30"/>
      <c r="AT179" s="17" t="s">
        <v>167</v>
      </c>
      <c r="AU179" s="17" t="s">
        <v>84</v>
      </c>
    </row>
    <row r="180" spans="1:65" s="13" customFormat="1">
      <c r="B180" s="184"/>
      <c r="D180" s="180" t="s">
        <v>168</v>
      </c>
      <c r="E180" s="185" t="s">
        <v>1</v>
      </c>
      <c r="F180" s="186" t="s">
        <v>243</v>
      </c>
      <c r="H180" s="187">
        <v>72.369</v>
      </c>
      <c r="I180" s="188"/>
      <c r="J180" s="188"/>
      <c r="M180" s="184"/>
      <c r="N180" s="189"/>
      <c r="O180" s="190"/>
      <c r="P180" s="190"/>
      <c r="Q180" s="190"/>
      <c r="R180" s="190"/>
      <c r="S180" s="190"/>
      <c r="T180" s="190"/>
      <c r="U180" s="190"/>
      <c r="V180" s="190"/>
      <c r="W180" s="190"/>
      <c r="X180" s="191"/>
      <c r="AT180" s="185" t="s">
        <v>168</v>
      </c>
      <c r="AU180" s="185" t="s">
        <v>84</v>
      </c>
      <c r="AV180" s="13" t="s">
        <v>84</v>
      </c>
      <c r="AW180" s="13" t="s">
        <v>4</v>
      </c>
      <c r="AX180" s="13" t="s">
        <v>79</v>
      </c>
      <c r="AY180" s="185" t="s">
        <v>159</v>
      </c>
    </row>
    <row r="181" spans="1:65" s="2" customFormat="1" ht="21.75" customHeight="1">
      <c r="A181" s="30"/>
      <c r="B181" s="165"/>
      <c r="C181" s="166">
        <v>17</v>
      </c>
      <c r="D181" s="166" t="s">
        <v>161</v>
      </c>
      <c r="E181" s="167" t="s">
        <v>244</v>
      </c>
      <c r="F181" s="168" t="s">
        <v>245</v>
      </c>
      <c r="G181" s="169" t="s">
        <v>164</v>
      </c>
      <c r="H181" s="170">
        <v>86.997</v>
      </c>
      <c r="I181" s="171"/>
      <c r="J181" s="171"/>
      <c r="K181" s="172">
        <f>ROUND(P181*H181,2)</f>
        <v>0</v>
      </c>
      <c r="L181" s="168" t="s">
        <v>178</v>
      </c>
      <c r="M181" s="31"/>
      <c r="N181" s="173" t="s">
        <v>1</v>
      </c>
      <c r="O181" s="174" t="s">
        <v>37</v>
      </c>
      <c r="P181" s="175">
        <f>I181+J181</f>
        <v>0</v>
      </c>
      <c r="Q181" s="175">
        <f>ROUND(I181*H181,2)</f>
        <v>0</v>
      </c>
      <c r="R181" s="175">
        <f>ROUND(J181*H181,2)</f>
        <v>0</v>
      </c>
      <c r="S181" s="56"/>
      <c r="T181" s="176">
        <f>S181*H181</f>
        <v>0</v>
      </c>
      <c r="U181" s="176">
        <v>1.3129999999999999E-2</v>
      </c>
      <c r="V181" s="176">
        <f>U181*H181</f>
        <v>1.14227061</v>
      </c>
      <c r="W181" s="176">
        <v>0</v>
      </c>
      <c r="X181" s="177">
        <f>W181*H181</f>
        <v>0</v>
      </c>
      <c r="Y181" s="30"/>
      <c r="Z181" s="30"/>
      <c r="AA181" s="30"/>
      <c r="AB181" s="30"/>
      <c r="AC181" s="30"/>
      <c r="AD181" s="30"/>
      <c r="AE181" s="30"/>
      <c r="AR181" s="178" t="s">
        <v>165</v>
      </c>
      <c r="AT181" s="178" t="s">
        <v>161</v>
      </c>
      <c r="AU181" s="178" t="s">
        <v>84</v>
      </c>
      <c r="AY181" s="17" t="s">
        <v>159</v>
      </c>
      <c r="BE181" s="179">
        <f>IF(O181="základní",K181,0)</f>
        <v>0</v>
      </c>
      <c r="BF181" s="179">
        <f>IF(O181="snížená",K181,0)</f>
        <v>0</v>
      </c>
      <c r="BG181" s="179">
        <f>IF(O181="zákl. přenesená",K181,0)</f>
        <v>0</v>
      </c>
      <c r="BH181" s="179">
        <f>IF(O181="sníž. přenesená",K181,0)</f>
        <v>0</v>
      </c>
      <c r="BI181" s="179">
        <f>IF(O181="nulová",K181,0)</f>
        <v>0</v>
      </c>
      <c r="BJ181" s="17" t="s">
        <v>79</v>
      </c>
      <c r="BK181" s="179">
        <f>ROUND(P181*H181,2)</f>
        <v>0</v>
      </c>
      <c r="BL181" s="17" t="s">
        <v>165</v>
      </c>
      <c r="BM181" s="178" t="s">
        <v>246</v>
      </c>
    </row>
    <row r="182" spans="1:65" s="2" customFormat="1" ht="29.25">
      <c r="A182" s="30"/>
      <c r="B182" s="31"/>
      <c r="C182" s="30"/>
      <c r="D182" s="180" t="s">
        <v>167</v>
      </c>
      <c r="E182" s="30"/>
      <c r="F182" s="181" t="s">
        <v>247</v>
      </c>
      <c r="G182" s="30"/>
      <c r="H182" s="30"/>
      <c r="I182" s="95"/>
      <c r="J182" s="95"/>
      <c r="K182" s="30"/>
      <c r="L182" s="30"/>
      <c r="M182" s="31"/>
      <c r="N182" s="182"/>
      <c r="O182" s="183"/>
      <c r="P182" s="56"/>
      <c r="Q182" s="56"/>
      <c r="R182" s="56"/>
      <c r="S182" s="56"/>
      <c r="T182" s="56"/>
      <c r="U182" s="56"/>
      <c r="V182" s="56"/>
      <c r="W182" s="56"/>
      <c r="X182" s="57"/>
      <c r="Y182" s="30"/>
      <c r="Z182" s="30"/>
      <c r="AA182" s="30"/>
      <c r="AB182" s="30"/>
      <c r="AC182" s="30"/>
      <c r="AD182" s="30"/>
      <c r="AE182" s="30"/>
      <c r="AT182" s="17" t="s">
        <v>167</v>
      </c>
      <c r="AU182" s="17" t="s">
        <v>84</v>
      </c>
    </row>
    <row r="183" spans="1:65" s="13" customFormat="1">
      <c r="B183" s="184"/>
      <c r="D183" s="180" t="s">
        <v>168</v>
      </c>
      <c r="E183" s="185" t="s">
        <v>1</v>
      </c>
      <c r="F183" s="186" t="s">
        <v>248</v>
      </c>
      <c r="H183" s="187">
        <v>22.443999999999999</v>
      </c>
      <c r="I183" s="188"/>
      <c r="J183" s="188"/>
      <c r="M183" s="184"/>
      <c r="N183" s="189"/>
      <c r="O183" s="190"/>
      <c r="P183" s="190"/>
      <c r="Q183" s="190"/>
      <c r="R183" s="190"/>
      <c r="S183" s="190"/>
      <c r="T183" s="190"/>
      <c r="U183" s="190"/>
      <c r="V183" s="190"/>
      <c r="W183" s="190"/>
      <c r="X183" s="191"/>
      <c r="AT183" s="185" t="s">
        <v>168</v>
      </c>
      <c r="AU183" s="185" t="s">
        <v>84</v>
      </c>
      <c r="AV183" s="13" t="s">
        <v>84</v>
      </c>
      <c r="AW183" s="13" t="s">
        <v>4</v>
      </c>
      <c r="AX183" s="13" t="s">
        <v>74</v>
      </c>
      <c r="AY183" s="185" t="s">
        <v>159</v>
      </c>
    </row>
    <row r="184" spans="1:65" s="13" customFormat="1">
      <c r="B184" s="184"/>
      <c r="D184" s="180" t="s">
        <v>168</v>
      </c>
      <c r="E184" s="185" t="s">
        <v>1</v>
      </c>
      <c r="F184" s="186" t="s">
        <v>249</v>
      </c>
      <c r="H184" s="187">
        <v>62.500999999999998</v>
      </c>
      <c r="I184" s="188"/>
      <c r="J184" s="188"/>
      <c r="M184" s="184"/>
      <c r="N184" s="189"/>
      <c r="O184" s="190"/>
      <c r="P184" s="190"/>
      <c r="Q184" s="190"/>
      <c r="R184" s="190"/>
      <c r="S184" s="190"/>
      <c r="T184" s="190"/>
      <c r="U184" s="190"/>
      <c r="V184" s="190"/>
      <c r="W184" s="190"/>
      <c r="X184" s="191"/>
      <c r="AT184" s="185" t="s">
        <v>168</v>
      </c>
      <c r="AU184" s="185" t="s">
        <v>84</v>
      </c>
      <c r="AV184" s="13" t="s">
        <v>84</v>
      </c>
      <c r="AW184" s="13" t="s">
        <v>4</v>
      </c>
      <c r="AX184" s="13" t="s">
        <v>74</v>
      </c>
      <c r="AY184" s="185" t="s">
        <v>159</v>
      </c>
    </row>
    <row r="185" spans="1:65" s="15" customFormat="1">
      <c r="B185" s="210"/>
      <c r="D185" s="180" t="s">
        <v>168</v>
      </c>
      <c r="E185" s="211" t="s">
        <v>1</v>
      </c>
      <c r="F185" s="212" t="s">
        <v>250</v>
      </c>
      <c r="H185" s="211" t="s">
        <v>1</v>
      </c>
      <c r="I185" s="213"/>
      <c r="J185" s="213"/>
      <c r="M185" s="210"/>
      <c r="N185" s="214"/>
      <c r="O185" s="215"/>
      <c r="P185" s="215"/>
      <c r="Q185" s="215"/>
      <c r="R185" s="215"/>
      <c r="S185" s="215"/>
      <c r="T185" s="215"/>
      <c r="U185" s="215"/>
      <c r="V185" s="215"/>
      <c r="W185" s="215"/>
      <c r="X185" s="216"/>
      <c r="AT185" s="211" t="s">
        <v>168</v>
      </c>
      <c r="AU185" s="211" t="s">
        <v>84</v>
      </c>
      <c r="AV185" s="15" t="s">
        <v>79</v>
      </c>
      <c r="AW185" s="15" t="s">
        <v>4</v>
      </c>
      <c r="AX185" s="15" t="s">
        <v>74</v>
      </c>
      <c r="AY185" s="211" t="s">
        <v>159</v>
      </c>
    </row>
    <row r="186" spans="1:65" s="13" customFormat="1">
      <c r="B186" s="184"/>
      <c r="D186" s="180" t="s">
        <v>168</v>
      </c>
      <c r="E186" s="185" t="s">
        <v>1</v>
      </c>
      <c r="F186" s="186" t="s">
        <v>251</v>
      </c>
      <c r="H186" s="187">
        <v>2.052</v>
      </c>
      <c r="I186" s="188"/>
      <c r="J186" s="188"/>
      <c r="M186" s="184"/>
      <c r="N186" s="189"/>
      <c r="O186" s="190"/>
      <c r="P186" s="190"/>
      <c r="Q186" s="190"/>
      <c r="R186" s="190"/>
      <c r="S186" s="190"/>
      <c r="T186" s="190"/>
      <c r="U186" s="190"/>
      <c r="V186" s="190"/>
      <c r="W186" s="190"/>
      <c r="X186" s="191"/>
      <c r="AT186" s="185" t="s">
        <v>168</v>
      </c>
      <c r="AU186" s="185" t="s">
        <v>84</v>
      </c>
      <c r="AV186" s="13" t="s">
        <v>84</v>
      </c>
      <c r="AW186" s="13" t="s">
        <v>4</v>
      </c>
      <c r="AX186" s="13" t="s">
        <v>74</v>
      </c>
      <c r="AY186" s="185" t="s">
        <v>159</v>
      </c>
    </row>
    <row r="187" spans="1:65" s="14" customFormat="1">
      <c r="B187" s="192"/>
      <c r="D187" s="180" t="s">
        <v>168</v>
      </c>
      <c r="E187" s="193" t="s">
        <v>88</v>
      </c>
      <c r="F187" s="194" t="s">
        <v>171</v>
      </c>
      <c r="H187" s="195">
        <v>86.997</v>
      </c>
      <c r="I187" s="196"/>
      <c r="J187" s="196"/>
      <c r="M187" s="192"/>
      <c r="N187" s="197"/>
      <c r="O187" s="198"/>
      <c r="P187" s="198"/>
      <c r="Q187" s="198"/>
      <c r="R187" s="198"/>
      <c r="S187" s="198"/>
      <c r="T187" s="198"/>
      <c r="U187" s="198"/>
      <c r="V187" s="198"/>
      <c r="W187" s="198"/>
      <c r="X187" s="199"/>
      <c r="AT187" s="193" t="s">
        <v>168</v>
      </c>
      <c r="AU187" s="193" t="s">
        <v>84</v>
      </c>
      <c r="AV187" s="14" t="s">
        <v>165</v>
      </c>
      <c r="AW187" s="14" t="s">
        <v>4</v>
      </c>
      <c r="AX187" s="14" t="s">
        <v>79</v>
      </c>
      <c r="AY187" s="193" t="s">
        <v>159</v>
      </c>
    </row>
    <row r="188" spans="1:65" s="2" customFormat="1" ht="21.75" customHeight="1">
      <c r="A188" s="30"/>
      <c r="B188" s="165"/>
      <c r="C188" s="166">
        <v>18</v>
      </c>
      <c r="D188" s="166" t="s">
        <v>161</v>
      </c>
      <c r="E188" s="167" t="s">
        <v>253</v>
      </c>
      <c r="F188" s="168" t="s">
        <v>254</v>
      </c>
      <c r="G188" s="169" t="s">
        <v>164</v>
      </c>
      <c r="H188" s="170">
        <v>5.25</v>
      </c>
      <c r="I188" s="171"/>
      <c r="J188" s="171"/>
      <c r="K188" s="172">
        <f>ROUND(P188*H188,2)</f>
        <v>0</v>
      </c>
      <c r="L188" s="168" t="s">
        <v>178</v>
      </c>
      <c r="M188" s="31"/>
      <c r="N188" s="173" t="s">
        <v>1</v>
      </c>
      <c r="O188" s="174" t="s">
        <v>37</v>
      </c>
      <c r="P188" s="175">
        <f>I188+J188</f>
        <v>0</v>
      </c>
      <c r="Q188" s="175">
        <f>ROUND(I188*H188,2)</f>
        <v>0</v>
      </c>
      <c r="R188" s="175">
        <f>ROUND(J188*H188,2)</f>
        <v>0</v>
      </c>
      <c r="S188" s="56"/>
      <c r="T188" s="176">
        <f>S188*H188</f>
        <v>0</v>
      </c>
      <c r="U188" s="176">
        <v>0</v>
      </c>
      <c r="V188" s="176">
        <f>U188*H188</f>
        <v>0</v>
      </c>
      <c r="W188" s="176">
        <v>0</v>
      </c>
      <c r="X188" s="177">
        <f>W188*H188</f>
        <v>0</v>
      </c>
      <c r="Y188" s="30"/>
      <c r="Z188" s="30"/>
      <c r="AA188" s="30"/>
      <c r="AB188" s="30"/>
      <c r="AC188" s="30"/>
      <c r="AD188" s="30"/>
      <c r="AE188" s="30"/>
      <c r="AR188" s="178" t="s">
        <v>165</v>
      </c>
      <c r="AT188" s="178" t="s">
        <v>161</v>
      </c>
      <c r="AU188" s="178" t="s">
        <v>84</v>
      </c>
      <c r="AY188" s="17" t="s">
        <v>159</v>
      </c>
      <c r="BE188" s="179">
        <f>IF(O188="základní",K188,0)</f>
        <v>0</v>
      </c>
      <c r="BF188" s="179">
        <f>IF(O188="snížená",K188,0)</f>
        <v>0</v>
      </c>
      <c r="BG188" s="179">
        <f>IF(O188="zákl. přenesená",K188,0)</f>
        <v>0</v>
      </c>
      <c r="BH188" s="179">
        <f>IF(O188="sníž. přenesená",K188,0)</f>
        <v>0</v>
      </c>
      <c r="BI188" s="179">
        <f>IF(O188="nulová",K188,0)</f>
        <v>0</v>
      </c>
      <c r="BJ188" s="17" t="s">
        <v>79</v>
      </c>
      <c r="BK188" s="179">
        <f>ROUND(P188*H188,2)</f>
        <v>0</v>
      </c>
      <c r="BL188" s="17" t="s">
        <v>165</v>
      </c>
      <c r="BM188" s="178" t="s">
        <v>255</v>
      </c>
    </row>
    <row r="189" spans="1:65" s="2" customFormat="1" ht="19.5">
      <c r="A189" s="30"/>
      <c r="B189" s="31"/>
      <c r="C189" s="30"/>
      <c r="D189" s="180" t="s">
        <v>167</v>
      </c>
      <c r="E189" s="30"/>
      <c r="F189" s="181" t="s">
        <v>256</v>
      </c>
      <c r="G189" s="30"/>
      <c r="H189" s="30"/>
      <c r="I189" s="95"/>
      <c r="J189" s="95"/>
      <c r="K189" s="30"/>
      <c r="L189" s="30"/>
      <c r="M189" s="31"/>
      <c r="N189" s="182"/>
      <c r="O189" s="183"/>
      <c r="P189" s="56"/>
      <c r="Q189" s="56"/>
      <c r="R189" s="56"/>
      <c r="S189" s="56"/>
      <c r="T189" s="56"/>
      <c r="U189" s="56"/>
      <c r="V189" s="56"/>
      <c r="W189" s="56"/>
      <c r="X189" s="57"/>
      <c r="Y189" s="30"/>
      <c r="Z189" s="30"/>
      <c r="AA189" s="30"/>
      <c r="AB189" s="30"/>
      <c r="AC189" s="30"/>
      <c r="AD189" s="30"/>
      <c r="AE189" s="30"/>
      <c r="AT189" s="17" t="s">
        <v>167</v>
      </c>
      <c r="AU189" s="17" t="s">
        <v>84</v>
      </c>
    </row>
    <row r="190" spans="1:65" s="13" customFormat="1">
      <c r="B190" s="184"/>
      <c r="D190" s="180" t="s">
        <v>168</v>
      </c>
      <c r="E190" s="185" t="s">
        <v>1</v>
      </c>
      <c r="F190" s="186" t="s">
        <v>98</v>
      </c>
      <c r="H190" s="187">
        <v>5.25</v>
      </c>
      <c r="I190" s="188"/>
      <c r="J190" s="188"/>
      <c r="M190" s="184"/>
      <c r="N190" s="189"/>
      <c r="O190" s="190"/>
      <c r="P190" s="190"/>
      <c r="Q190" s="190"/>
      <c r="R190" s="190"/>
      <c r="S190" s="190"/>
      <c r="T190" s="190"/>
      <c r="U190" s="190"/>
      <c r="V190" s="190"/>
      <c r="W190" s="190"/>
      <c r="X190" s="191"/>
      <c r="AT190" s="185" t="s">
        <v>168</v>
      </c>
      <c r="AU190" s="185" t="s">
        <v>84</v>
      </c>
      <c r="AV190" s="13" t="s">
        <v>84</v>
      </c>
      <c r="AW190" s="13" t="s">
        <v>4</v>
      </c>
      <c r="AX190" s="13" t="s">
        <v>79</v>
      </c>
      <c r="AY190" s="185" t="s">
        <v>159</v>
      </c>
    </row>
    <row r="191" spans="1:65" s="2" customFormat="1" ht="21.75" customHeight="1">
      <c r="A191" s="30"/>
      <c r="B191" s="165"/>
      <c r="C191" s="166">
        <v>19</v>
      </c>
      <c r="D191" s="166" t="s">
        <v>161</v>
      </c>
      <c r="E191" s="167" t="s">
        <v>258</v>
      </c>
      <c r="F191" s="168" t="s">
        <v>259</v>
      </c>
      <c r="G191" s="169" t="s">
        <v>164</v>
      </c>
      <c r="H191" s="170">
        <v>53.795999999999999</v>
      </c>
      <c r="I191" s="171"/>
      <c r="J191" s="171"/>
      <c r="K191" s="172">
        <f>ROUND(P191*H191,2)</f>
        <v>0</v>
      </c>
      <c r="L191" s="168" t="s">
        <v>178</v>
      </c>
      <c r="M191" s="31"/>
      <c r="N191" s="173" t="s">
        <v>1</v>
      </c>
      <c r="O191" s="174" t="s">
        <v>37</v>
      </c>
      <c r="P191" s="175">
        <f>I191+J191</f>
        <v>0</v>
      </c>
      <c r="Q191" s="175">
        <f>ROUND(I191*H191,2)</f>
        <v>0</v>
      </c>
      <c r="R191" s="175">
        <f>ROUND(J191*H191,2)</f>
        <v>0</v>
      </c>
      <c r="S191" s="56"/>
      <c r="T191" s="176">
        <f>S191*H191</f>
        <v>0</v>
      </c>
      <c r="U191" s="176">
        <v>4.3800000000000002E-3</v>
      </c>
      <c r="V191" s="176">
        <f>U191*H191</f>
        <v>0.23562648</v>
      </c>
      <c r="W191" s="176">
        <v>0</v>
      </c>
      <c r="X191" s="177">
        <f>W191*H191</f>
        <v>0</v>
      </c>
      <c r="Y191" s="30"/>
      <c r="Z191" s="30"/>
      <c r="AA191" s="30"/>
      <c r="AB191" s="30"/>
      <c r="AC191" s="30"/>
      <c r="AD191" s="30"/>
      <c r="AE191" s="30"/>
      <c r="AR191" s="178" t="s">
        <v>165</v>
      </c>
      <c r="AT191" s="178" t="s">
        <v>161</v>
      </c>
      <c r="AU191" s="178" t="s">
        <v>84</v>
      </c>
      <c r="AY191" s="17" t="s">
        <v>159</v>
      </c>
      <c r="BE191" s="179">
        <f>IF(O191="základní",K191,0)</f>
        <v>0</v>
      </c>
      <c r="BF191" s="179">
        <f>IF(O191="snížená",K191,0)</f>
        <v>0</v>
      </c>
      <c r="BG191" s="179">
        <f>IF(O191="zákl. přenesená",K191,0)</f>
        <v>0</v>
      </c>
      <c r="BH191" s="179">
        <f>IF(O191="sníž. přenesená",K191,0)</f>
        <v>0</v>
      </c>
      <c r="BI191" s="179">
        <f>IF(O191="nulová",K191,0)</f>
        <v>0</v>
      </c>
      <c r="BJ191" s="17" t="s">
        <v>79</v>
      </c>
      <c r="BK191" s="179">
        <f>ROUND(P191*H191,2)</f>
        <v>0</v>
      </c>
      <c r="BL191" s="17" t="s">
        <v>165</v>
      </c>
      <c r="BM191" s="178" t="s">
        <v>260</v>
      </c>
    </row>
    <row r="192" spans="1:65" s="2" customFormat="1" ht="19.5">
      <c r="A192" s="30"/>
      <c r="B192" s="31"/>
      <c r="C192" s="30"/>
      <c r="D192" s="180" t="s">
        <v>167</v>
      </c>
      <c r="E192" s="30"/>
      <c r="F192" s="181" t="s">
        <v>261</v>
      </c>
      <c r="G192" s="30"/>
      <c r="H192" s="30"/>
      <c r="I192" s="95"/>
      <c r="J192" s="95"/>
      <c r="K192" s="30"/>
      <c r="L192" s="30"/>
      <c r="M192" s="31"/>
      <c r="N192" s="182"/>
      <c r="O192" s="183"/>
      <c r="P192" s="56"/>
      <c r="Q192" s="56"/>
      <c r="R192" s="56"/>
      <c r="S192" s="56"/>
      <c r="T192" s="56"/>
      <c r="U192" s="56"/>
      <c r="V192" s="56"/>
      <c r="W192" s="56"/>
      <c r="X192" s="57"/>
      <c r="Y192" s="30"/>
      <c r="Z192" s="30"/>
      <c r="AA192" s="30"/>
      <c r="AB192" s="30"/>
      <c r="AC192" s="30"/>
      <c r="AD192" s="30"/>
      <c r="AE192" s="30"/>
      <c r="AT192" s="17" t="s">
        <v>167</v>
      </c>
      <c r="AU192" s="17" t="s">
        <v>84</v>
      </c>
    </row>
    <row r="193" spans="1:65" s="13" customFormat="1">
      <c r="B193" s="184"/>
      <c r="D193" s="180" t="s">
        <v>168</v>
      </c>
      <c r="E193" s="185" t="s">
        <v>1</v>
      </c>
      <c r="F193" s="186" t="s">
        <v>95</v>
      </c>
      <c r="H193" s="187">
        <v>31.643999999999998</v>
      </c>
      <c r="I193" s="188"/>
      <c r="J193" s="188"/>
      <c r="M193" s="184"/>
      <c r="N193" s="189"/>
      <c r="O193" s="190"/>
      <c r="P193" s="190"/>
      <c r="Q193" s="190"/>
      <c r="R193" s="190"/>
      <c r="S193" s="190"/>
      <c r="T193" s="190"/>
      <c r="U193" s="190"/>
      <c r="V193" s="190"/>
      <c r="W193" s="190"/>
      <c r="X193" s="191"/>
      <c r="AT193" s="185" t="s">
        <v>168</v>
      </c>
      <c r="AU193" s="185" t="s">
        <v>84</v>
      </c>
      <c r="AV193" s="13" t="s">
        <v>84</v>
      </c>
      <c r="AW193" s="13" t="s">
        <v>4</v>
      </c>
      <c r="AX193" s="13" t="s">
        <v>74</v>
      </c>
      <c r="AY193" s="185" t="s">
        <v>159</v>
      </c>
    </row>
    <row r="194" spans="1:65" s="13" customFormat="1">
      <c r="B194" s="184"/>
      <c r="D194" s="180" t="s">
        <v>168</v>
      </c>
      <c r="E194" s="185" t="s">
        <v>1</v>
      </c>
      <c r="F194" s="186" t="s">
        <v>262</v>
      </c>
      <c r="H194" s="187">
        <v>22.152000000000001</v>
      </c>
      <c r="I194" s="188"/>
      <c r="J194" s="188"/>
      <c r="M194" s="184"/>
      <c r="N194" s="189"/>
      <c r="O194" s="190"/>
      <c r="P194" s="190"/>
      <c r="Q194" s="190"/>
      <c r="R194" s="190"/>
      <c r="S194" s="190"/>
      <c r="T194" s="190"/>
      <c r="U194" s="190"/>
      <c r="V194" s="190"/>
      <c r="W194" s="190"/>
      <c r="X194" s="191"/>
      <c r="AT194" s="185" t="s">
        <v>168</v>
      </c>
      <c r="AU194" s="185" t="s">
        <v>84</v>
      </c>
      <c r="AV194" s="13" t="s">
        <v>84</v>
      </c>
      <c r="AW194" s="13" t="s">
        <v>4</v>
      </c>
      <c r="AX194" s="13" t="s">
        <v>74</v>
      </c>
      <c r="AY194" s="185" t="s">
        <v>159</v>
      </c>
    </row>
    <row r="195" spans="1:65" s="14" customFormat="1">
      <c r="B195" s="192"/>
      <c r="D195" s="180" t="s">
        <v>168</v>
      </c>
      <c r="E195" s="193" t="s">
        <v>1</v>
      </c>
      <c r="F195" s="194" t="s">
        <v>171</v>
      </c>
      <c r="H195" s="195">
        <v>53.795999999999999</v>
      </c>
      <c r="I195" s="196"/>
      <c r="J195" s="196"/>
      <c r="M195" s="192"/>
      <c r="N195" s="197"/>
      <c r="O195" s="198"/>
      <c r="P195" s="198"/>
      <c r="Q195" s="198"/>
      <c r="R195" s="198"/>
      <c r="S195" s="198"/>
      <c r="T195" s="198"/>
      <c r="U195" s="198"/>
      <c r="V195" s="198"/>
      <c r="W195" s="198"/>
      <c r="X195" s="199"/>
      <c r="AT195" s="193" t="s">
        <v>168</v>
      </c>
      <c r="AU195" s="193" t="s">
        <v>84</v>
      </c>
      <c r="AV195" s="14" t="s">
        <v>165</v>
      </c>
      <c r="AW195" s="14" t="s">
        <v>4</v>
      </c>
      <c r="AX195" s="14" t="s">
        <v>79</v>
      </c>
      <c r="AY195" s="193" t="s">
        <v>159</v>
      </c>
    </row>
    <row r="196" spans="1:65" s="2" customFormat="1" ht="21.75" customHeight="1">
      <c r="A196" s="30"/>
      <c r="B196" s="165"/>
      <c r="C196" s="166">
        <v>20</v>
      </c>
      <c r="D196" s="166" t="s">
        <v>161</v>
      </c>
      <c r="E196" s="167" t="s">
        <v>264</v>
      </c>
      <c r="F196" s="168" t="s">
        <v>265</v>
      </c>
      <c r="G196" s="169" t="s">
        <v>266</v>
      </c>
      <c r="H196" s="170">
        <v>13</v>
      </c>
      <c r="I196" s="171"/>
      <c r="J196" s="171"/>
      <c r="K196" s="172">
        <f>ROUND(P196*H196,2)</f>
        <v>0</v>
      </c>
      <c r="L196" s="168" t="s">
        <v>178</v>
      </c>
      <c r="M196" s="31"/>
      <c r="N196" s="173" t="s">
        <v>1</v>
      </c>
      <c r="O196" s="174" t="s">
        <v>37</v>
      </c>
      <c r="P196" s="175">
        <f>I196+J196</f>
        <v>0</v>
      </c>
      <c r="Q196" s="175">
        <f>ROUND(I196*H196,2)</f>
        <v>0</v>
      </c>
      <c r="R196" s="175">
        <f>ROUND(J196*H196,2)</f>
        <v>0</v>
      </c>
      <c r="S196" s="56"/>
      <c r="T196" s="176">
        <f>S196*H196</f>
        <v>0</v>
      </c>
      <c r="U196" s="176">
        <v>0</v>
      </c>
      <c r="V196" s="176">
        <f>U196*H196</f>
        <v>0</v>
      </c>
      <c r="W196" s="176">
        <v>0</v>
      </c>
      <c r="X196" s="177">
        <f>W196*H196</f>
        <v>0</v>
      </c>
      <c r="Y196" s="30"/>
      <c r="Z196" s="30"/>
      <c r="AA196" s="30"/>
      <c r="AB196" s="30"/>
      <c r="AC196" s="30"/>
      <c r="AD196" s="30"/>
      <c r="AE196" s="30"/>
      <c r="AR196" s="178" t="s">
        <v>165</v>
      </c>
      <c r="AT196" s="178" t="s">
        <v>161</v>
      </c>
      <c r="AU196" s="178" t="s">
        <v>84</v>
      </c>
      <c r="AY196" s="17" t="s">
        <v>159</v>
      </c>
      <c r="BE196" s="179">
        <f>IF(O196="základní",K196,0)</f>
        <v>0</v>
      </c>
      <c r="BF196" s="179">
        <f>IF(O196="snížená",K196,0)</f>
        <v>0</v>
      </c>
      <c r="BG196" s="179">
        <f>IF(O196="zákl. přenesená",K196,0)</f>
        <v>0</v>
      </c>
      <c r="BH196" s="179">
        <f>IF(O196="sníž. přenesená",K196,0)</f>
        <v>0</v>
      </c>
      <c r="BI196" s="179">
        <f>IF(O196="nulová",K196,0)</f>
        <v>0</v>
      </c>
      <c r="BJ196" s="17" t="s">
        <v>79</v>
      </c>
      <c r="BK196" s="179">
        <f>ROUND(P196*H196,2)</f>
        <v>0</v>
      </c>
      <c r="BL196" s="17" t="s">
        <v>165</v>
      </c>
      <c r="BM196" s="178" t="s">
        <v>267</v>
      </c>
    </row>
    <row r="197" spans="1:65" s="2" customFormat="1" ht="29.25">
      <c r="A197" s="30"/>
      <c r="B197" s="31"/>
      <c r="C197" s="30"/>
      <c r="D197" s="180" t="s">
        <v>167</v>
      </c>
      <c r="E197" s="30"/>
      <c r="F197" s="181" t="s">
        <v>268</v>
      </c>
      <c r="G197" s="30"/>
      <c r="H197" s="30"/>
      <c r="I197" s="95"/>
      <c r="J197" s="95"/>
      <c r="K197" s="30"/>
      <c r="L197" s="30"/>
      <c r="M197" s="31"/>
      <c r="N197" s="182"/>
      <c r="O197" s="183"/>
      <c r="P197" s="56"/>
      <c r="Q197" s="56"/>
      <c r="R197" s="56"/>
      <c r="S197" s="56"/>
      <c r="T197" s="56"/>
      <c r="U197" s="56"/>
      <c r="V197" s="56"/>
      <c r="W197" s="56"/>
      <c r="X197" s="57"/>
      <c r="Y197" s="30"/>
      <c r="Z197" s="30"/>
      <c r="AA197" s="30"/>
      <c r="AB197" s="30"/>
      <c r="AC197" s="30"/>
      <c r="AD197" s="30"/>
      <c r="AE197" s="30"/>
      <c r="AT197" s="17" t="s">
        <v>167</v>
      </c>
      <c r="AU197" s="17" t="s">
        <v>84</v>
      </c>
    </row>
    <row r="198" spans="1:65" s="13" customFormat="1">
      <c r="B198" s="184"/>
      <c r="D198" s="180" t="s">
        <v>168</v>
      </c>
      <c r="E198" s="185" t="s">
        <v>1</v>
      </c>
      <c r="F198" s="186" t="s">
        <v>269</v>
      </c>
      <c r="H198" s="187">
        <v>13</v>
      </c>
      <c r="I198" s="188"/>
      <c r="J198" s="188"/>
      <c r="M198" s="184"/>
      <c r="N198" s="189"/>
      <c r="O198" s="190"/>
      <c r="P198" s="190"/>
      <c r="Q198" s="190"/>
      <c r="R198" s="190"/>
      <c r="S198" s="190"/>
      <c r="T198" s="190"/>
      <c r="U198" s="190"/>
      <c r="V198" s="190"/>
      <c r="W198" s="190"/>
      <c r="X198" s="191"/>
      <c r="AT198" s="185" t="s">
        <v>168</v>
      </c>
      <c r="AU198" s="185" t="s">
        <v>84</v>
      </c>
      <c r="AV198" s="13" t="s">
        <v>84</v>
      </c>
      <c r="AW198" s="13" t="s">
        <v>4</v>
      </c>
      <c r="AX198" s="13" t="s">
        <v>79</v>
      </c>
      <c r="AY198" s="185" t="s">
        <v>159</v>
      </c>
    </row>
    <row r="199" spans="1:65" s="15" customFormat="1">
      <c r="B199" s="210"/>
      <c r="D199" s="180" t="s">
        <v>168</v>
      </c>
      <c r="E199" s="211" t="s">
        <v>1</v>
      </c>
      <c r="F199" s="212" t="s">
        <v>270</v>
      </c>
      <c r="H199" s="211" t="s">
        <v>1</v>
      </c>
      <c r="I199" s="213"/>
      <c r="J199" s="213"/>
      <c r="M199" s="210"/>
      <c r="N199" s="214"/>
      <c r="O199" s="215"/>
      <c r="P199" s="215"/>
      <c r="Q199" s="215"/>
      <c r="R199" s="215"/>
      <c r="S199" s="215"/>
      <c r="T199" s="215"/>
      <c r="U199" s="215"/>
      <c r="V199" s="215"/>
      <c r="W199" s="215"/>
      <c r="X199" s="216"/>
      <c r="AT199" s="211" t="s">
        <v>168</v>
      </c>
      <c r="AU199" s="211" t="s">
        <v>84</v>
      </c>
      <c r="AV199" s="15" t="s">
        <v>79</v>
      </c>
      <c r="AW199" s="15" t="s">
        <v>4</v>
      </c>
      <c r="AX199" s="15" t="s">
        <v>74</v>
      </c>
      <c r="AY199" s="211" t="s">
        <v>159</v>
      </c>
    </row>
    <row r="200" spans="1:65" s="2" customFormat="1" ht="21.75" customHeight="1">
      <c r="A200" s="30"/>
      <c r="B200" s="165"/>
      <c r="C200" s="200">
        <v>21</v>
      </c>
      <c r="D200" s="200" t="s">
        <v>182</v>
      </c>
      <c r="E200" s="201" t="s">
        <v>272</v>
      </c>
      <c r="F200" s="202" t="s">
        <v>273</v>
      </c>
      <c r="G200" s="203" t="s">
        <v>266</v>
      </c>
      <c r="H200" s="204">
        <v>14.3</v>
      </c>
      <c r="I200" s="205"/>
      <c r="J200" s="206"/>
      <c r="K200" s="207">
        <f>ROUND(P200*H200,2)</f>
        <v>0</v>
      </c>
      <c r="L200" s="202" t="s">
        <v>178</v>
      </c>
      <c r="M200" s="208"/>
      <c r="N200" s="209" t="s">
        <v>1</v>
      </c>
      <c r="O200" s="174" t="s">
        <v>37</v>
      </c>
      <c r="P200" s="175">
        <f>I200+J200</f>
        <v>0</v>
      </c>
      <c r="Q200" s="175">
        <f>ROUND(I200*H200,2)</f>
        <v>0</v>
      </c>
      <c r="R200" s="175">
        <f>ROUND(J200*H200,2)</f>
        <v>0</v>
      </c>
      <c r="S200" s="56"/>
      <c r="T200" s="176">
        <f>S200*H200</f>
        <v>0</v>
      </c>
      <c r="U200" s="176">
        <v>1E-4</v>
      </c>
      <c r="V200" s="176">
        <f>U200*H200</f>
        <v>1.4300000000000001E-3</v>
      </c>
      <c r="W200" s="176">
        <v>0</v>
      </c>
      <c r="X200" s="177">
        <f>W200*H200</f>
        <v>0</v>
      </c>
      <c r="Y200" s="30"/>
      <c r="Z200" s="30"/>
      <c r="AA200" s="30"/>
      <c r="AB200" s="30"/>
      <c r="AC200" s="30"/>
      <c r="AD200" s="30"/>
      <c r="AE200" s="30"/>
      <c r="AR200" s="178" t="s">
        <v>185</v>
      </c>
      <c r="AT200" s="178" t="s">
        <v>182</v>
      </c>
      <c r="AU200" s="178" t="s">
        <v>84</v>
      </c>
      <c r="AY200" s="17" t="s">
        <v>159</v>
      </c>
      <c r="BE200" s="179">
        <f>IF(O200="základní",K200,0)</f>
        <v>0</v>
      </c>
      <c r="BF200" s="179">
        <f>IF(O200="snížená",K200,0)</f>
        <v>0</v>
      </c>
      <c r="BG200" s="179">
        <f>IF(O200="zákl. přenesená",K200,0)</f>
        <v>0</v>
      </c>
      <c r="BH200" s="179">
        <f>IF(O200="sníž. přenesená",K200,0)</f>
        <v>0</v>
      </c>
      <c r="BI200" s="179">
        <f>IF(O200="nulová",K200,0)</f>
        <v>0</v>
      </c>
      <c r="BJ200" s="17" t="s">
        <v>79</v>
      </c>
      <c r="BK200" s="179">
        <f>ROUND(P200*H200,2)</f>
        <v>0</v>
      </c>
      <c r="BL200" s="17" t="s">
        <v>165</v>
      </c>
      <c r="BM200" s="178" t="s">
        <v>274</v>
      </c>
    </row>
    <row r="201" spans="1:65" s="2" customFormat="1">
      <c r="A201" s="30"/>
      <c r="B201" s="31"/>
      <c r="C201" s="30"/>
      <c r="D201" s="180" t="s">
        <v>167</v>
      </c>
      <c r="E201" s="30"/>
      <c r="F201" s="181" t="s">
        <v>273</v>
      </c>
      <c r="G201" s="30"/>
      <c r="H201" s="30"/>
      <c r="I201" s="95"/>
      <c r="J201" s="95"/>
      <c r="K201" s="30"/>
      <c r="L201" s="30"/>
      <c r="M201" s="31"/>
      <c r="N201" s="182"/>
      <c r="O201" s="183"/>
      <c r="P201" s="56"/>
      <c r="Q201" s="56"/>
      <c r="R201" s="56"/>
      <c r="S201" s="56"/>
      <c r="T201" s="56"/>
      <c r="U201" s="56"/>
      <c r="V201" s="56"/>
      <c r="W201" s="56"/>
      <c r="X201" s="57"/>
      <c r="Y201" s="30"/>
      <c r="Z201" s="30"/>
      <c r="AA201" s="30"/>
      <c r="AB201" s="30"/>
      <c r="AC201" s="30"/>
      <c r="AD201" s="30"/>
      <c r="AE201" s="30"/>
      <c r="AT201" s="17" t="s">
        <v>167</v>
      </c>
      <c r="AU201" s="17" t="s">
        <v>84</v>
      </c>
    </row>
    <row r="202" spans="1:65" s="13" customFormat="1">
      <c r="B202" s="184"/>
      <c r="D202" s="180" t="s">
        <v>168</v>
      </c>
      <c r="F202" s="186" t="s">
        <v>275</v>
      </c>
      <c r="H202" s="187">
        <v>14.3</v>
      </c>
      <c r="I202" s="188"/>
      <c r="J202" s="188"/>
      <c r="M202" s="184"/>
      <c r="N202" s="189"/>
      <c r="O202" s="190"/>
      <c r="P202" s="190"/>
      <c r="Q202" s="190"/>
      <c r="R202" s="190"/>
      <c r="S202" s="190"/>
      <c r="T202" s="190"/>
      <c r="U202" s="190"/>
      <c r="V202" s="190"/>
      <c r="W202" s="190"/>
      <c r="X202" s="191"/>
      <c r="AT202" s="185" t="s">
        <v>168</v>
      </c>
      <c r="AU202" s="185" t="s">
        <v>84</v>
      </c>
      <c r="AV202" s="13" t="s">
        <v>84</v>
      </c>
      <c r="AW202" s="13" t="s">
        <v>3</v>
      </c>
      <c r="AX202" s="13" t="s">
        <v>79</v>
      </c>
      <c r="AY202" s="185" t="s">
        <v>159</v>
      </c>
    </row>
    <row r="203" spans="1:65" s="2" customFormat="1" ht="21.75" customHeight="1">
      <c r="A203" s="30"/>
      <c r="B203" s="165"/>
      <c r="C203" s="166">
        <v>22</v>
      </c>
      <c r="D203" s="166" t="s">
        <v>161</v>
      </c>
      <c r="E203" s="167" t="s">
        <v>277</v>
      </c>
      <c r="F203" s="168" t="s">
        <v>278</v>
      </c>
      <c r="G203" s="169" t="s">
        <v>266</v>
      </c>
      <c r="H203" s="170">
        <v>6.5</v>
      </c>
      <c r="I203" s="171"/>
      <c r="J203" s="171"/>
      <c r="K203" s="172">
        <f>ROUND(P203*H203,2)</f>
        <v>0</v>
      </c>
      <c r="L203" s="168" t="s">
        <v>178</v>
      </c>
      <c r="M203" s="31"/>
      <c r="N203" s="173" t="s">
        <v>1</v>
      </c>
      <c r="O203" s="174" t="s">
        <v>37</v>
      </c>
      <c r="P203" s="175">
        <f>I203+J203</f>
        <v>0</v>
      </c>
      <c r="Q203" s="175">
        <f>ROUND(I203*H203,2)</f>
        <v>0</v>
      </c>
      <c r="R203" s="175">
        <f>ROUND(J203*H203,2)</f>
        <v>0</v>
      </c>
      <c r="S203" s="56"/>
      <c r="T203" s="176">
        <f>S203*H203</f>
        <v>0</v>
      </c>
      <c r="U203" s="176">
        <v>0</v>
      </c>
      <c r="V203" s="176">
        <f>U203*H203</f>
        <v>0</v>
      </c>
      <c r="W203" s="176">
        <v>0</v>
      </c>
      <c r="X203" s="177">
        <f>W203*H203</f>
        <v>0</v>
      </c>
      <c r="Y203" s="30"/>
      <c r="Z203" s="30"/>
      <c r="AA203" s="30"/>
      <c r="AB203" s="30"/>
      <c r="AC203" s="30"/>
      <c r="AD203" s="30"/>
      <c r="AE203" s="30"/>
      <c r="AR203" s="178" t="s">
        <v>165</v>
      </c>
      <c r="AT203" s="178" t="s">
        <v>161</v>
      </c>
      <c r="AU203" s="178" t="s">
        <v>84</v>
      </c>
      <c r="AY203" s="17" t="s">
        <v>159</v>
      </c>
      <c r="BE203" s="179">
        <f>IF(O203="základní",K203,0)</f>
        <v>0</v>
      </c>
      <c r="BF203" s="179">
        <f>IF(O203="snížená",K203,0)</f>
        <v>0</v>
      </c>
      <c r="BG203" s="179">
        <f>IF(O203="zákl. přenesená",K203,0)</f>
        <v>0</v>
      </c>
      <c r="BH203" s="179">
        <f>IF(O203="sníž. přenesená",K203,0)</f>
        <v>0</v>
      </c>
      <c r="BI203" s="179">
        <f>IF(O203="nulová",K203,0)</f>
        <v>0</v>
      </c>
      <c r="BJ203" s="17" t="s">
        <v>79</v>
      </c>
      <c r="BK203" s="179">
        <f>ROUND(P203*H203,2)</f>
        <v>0</v>
      </c>
      <c r="BL203" s="17" t="s">
        <v>165</v>
      </c>
      <c r="BM203" s="178" t="s">
        <v>279</v>
      </c>
    </row>
    <row r="204" spans="1:65" s="2" customFormat="1" ht="29.25">
      <c r="A204" s="30"/>
      <c r="B204" s="31"/>
      <c r="C204" s="30"/>
      <c r="D204" s="180" t="s">
        <v>167</v>
      </c>
      <c r="E204" s="30"/>
      <c r="F204" s="181" t="s">
        <v>280</v>
      </c>
      <c r="G204" s="30"/>
      <c r="H204" s="30"/>
      <c r="I204" s="95"/>
      <c r="J204" s="95"/>
      <c r="K204" s="30"/>
      <c r="L204" s="30"/>
      <c r="M204" s="31"/>
      <c r="N204" s="182"/>
      <c r="O204" s="183"/>
      <c r="P204" s="56"/>
      <c r="Q204" s="56"/>
      <c r="R204" s="56"/>
      <c r="S204" s="56"/>
      <c r="T204" s="56"/>
      <c r="U204" s="56"/>
      <c r="V204" s="56"/>
      <c r="W204" s="56"/>
      <c r="X204" s="57"/>
      <c r="Y204" s="30"/>
      <c r="Z204" s="30"/>
      <c r="AA204" s="30"/>
      <c r="AB204" s="30"/>
      <c r="AC204" s="30"/>
      <c r="AD204" s="30"/>
      <c r="AE204" s="30"/>
      <c r="AT204" s="17" t="s">
        <v>167</v>
      </c>
      <c r="AU204" s="17" t="s">
        <v>84</v>
      </c>
    </row>
    <row r="205" spans="1:65" s="13" customFormat="1">
      <c r="B205" s="184"/>
      <c r="D205" s="180" t="s">
        <v>168</v>
      </c>
      <c r="E205" s="185" t="s">
        <v>1</v>
      </c>
      <c r="F205" s="186" t="s">
        <v>102</v>
      </c>
      <c r="H205" s="187">
        <v>6.5</v>
      </c>
      <c r="I205" s="188"/>
      <c r="J205" s="188"/>
      <c r="M205" s="184"/>
      <c r="N205" s="189"/>
      <c r="O205" s="190"/>
      <c r="P205" s="190"/>
      <c r="Q205" s="190"/>
      <c r="R205" s="190"/>
      <c r="S205" s="190"/>
      <c r="T205" s="190"/>
      <c r="U205" s="190"/>
      <c r="V205" s="190"/>
      <c r="W205" s="190"/>
      <c r="X205" s="191"/>
      <c r="AT205" s="185" t="s">
        <v>168</v>
      </c>
      <c r="AU205" s="185" t="s">
        <v>84</v>
      </c>
      <c r="AV205" s="13" t="s">
        <v>84</v>
      </c>
      <c r="AW205" s="13" t="s">
        <v>4</v>
      </c>
      <c r="AX205" s="13" t="s">
        <v>74</v>
      </c>
      <c r="AY205" s="185" t="s">
        <v>159</v>
      </c>
    </row>
    <row r="206" spans="1:65" s="15" customFormat="1">
      <c r="B206" s="210"/>
      <c r="D206" s="180" t="s">
        <v>168</v>
      </c>
      <c r="E206" s="211" t="s">
        <v>1</v>
      </c>
      <c r="F206" s="212" t="s">
        <v>281</v>
      </c>
      <c r="H206" s="211" t="s">
        <v>1</v>
      </c>
      <c r="I206" s="213"/>
      <c r="J206" s="213"/>
      <c r="M206" s="210"/>
      <c r="N206" s="214"/>
      <c r="O206" s="215"/>
      <c r="P206" s="215"/>
      <c r="Q206" s="215"/>
      <c r="R206" s="215"/>
      <c r="S206" s="215"/>
      <c r="T206" s="215"/>
      <c r="U206" s="215"/>
      <c r="V206" s="215"/>
      <c r="W206" s="215"/>
      <c r="X206" s="216"/>
      <c r="AT206" s="211" t="s">
        <v>168</v>
      </c>
      <c r="AU206" s="211" t="s">
        <v>84</v>
      </c>
      <c r="AV206" s="15" t="s">
        <v>79</v>
      </c>
      <c r="AW206" s="15" t="s">
        <v>4</v>
      </c>
      <c r="AX206" s="15" t="s">
        <v>74</v>
      </c>
      <c r="AY206" s="211" t="s">
        <v>159</v>
      </c>
    </row>
    <row r="207" spans="1:65" s="13" customFormat="1">
      <c r="B207" s="184"/>
      <c r="D207" s="180" t="s">
        <v>168</v>
      </c>
      <c r="E207" s="185" t="s">
        <v>1</v>
      </c>
      <c r="F207" s="186" t="s">
        <v>74</v>
      </c>
      <c r="H207" s="187">
        <v>0</v>
      </c>
      <c r="I207" s="188"/>
      <c r="J207" s="188"/>
      <c r="M207" s="184"/>
      <c r="N207" s="189"/>
      <c r="O207" s="190"/>
      <c r="P207" s="190"/>
      <c r="Q207" s="190"/>
      <c r="R207" s="190"/>
      <c r="S207" s="190"/>
      <c r="T207" s="190"/>
      <c r="U207" s="190"/>
      <c r="V207" s="190"/>
      <c r="W207" s="190"/>
      <c r="X207" s="191"/>
      <c r="AT207" s="185" t="s">
        <v>168</v>
      </c>
      <c r="AU207" s="185" t="s">
        <v>84</v>
      </c>
      <c r="AV207" s="13" t="s">
        <v>84</v>
      </c>
      <c r="AW207" s="13" t="s">
        <v>4</v>
      </c>
      <c r="AX207" s="13" t="s">
        <v>74</v>
      </c>
      <c r="AY207" s="185" t="s">
        <v>159</v>
      </c>
    </row>
    <row r="208" spans="1:65" s="14" customFormat="1">
      <c r="B208" s="192"/>
      <c r="D208" s="180" t="s">
        <v>168</v>
      </c>
      <c r="E208" s="193" t="s">
        <v>1</v>
      </c>
      <c r="F208" s="194" t="s">
        <v>171</v>
      </c>
      <c r="H208" s="195">
        <v>6.5</v>
      </c>
      <c r="I208" s="196"/>
      <c r="J208" s="196"/>
      <c r="M208" s="192"/>
      <c r="N208" s="197"/>
      <c r="O208" s="198"/>
      <c r="P208" s="198"/>
      <c r="Q208" s="198"/>
      <c r="R208" s="198"/>
      <c r="S208" s="198"/>
      <c r="T208" s="198"/>
      <c r="U208" s="198"/>
      <c r="V208" s="198"/>
      <c r="W208" s="198"/>
      <c r="X208" s="199"/>
      <c r="AT208" s="193" t="s">
        <v>168</v>
      </c>
      <c r="AU208" s="193" t="s">
        <v>84</v>
      </c>
      <c r="AV208" s="14" t="s">
        <v>165</v>
      </c>
      <c r="AW208" s="14" t="s">
        <v>4</v>
      </c>
      <c r="AX208" s="14" t="s">
        <v>79</v>
      </c>
      <c r="AY208" s="193" t="s">
        <v>159</v>
      </c>
    </row>
    <row r="209" spans="1:65" s="2" customFormat="1" ht="21.75" customHeight="1">
      <c r="A209" s="30"/>
      <c r="B209" s="165"/>
      <c r="C209" s="200">
        <v>23</v>
      </c>
      <c r="D209" s="200" t="s">
        <v>182</v>
      </c>
      <c r="E209" s="201" t="s">
        <v>282</v>
      </c>
      <c r="F209" s="202" t="s">
        <v>283</v>
      </c>
      <c r="G209" s="203" t="s">
        <v>266</v>
      </c>
      <c r="H209" s="204">
        <v>6.8250000000000002</v>
      </c>
      <c r="I209" s="205"/>
      <c r="J209" s="206"/>
      <c r="K209" s="207">
        <f>ROUND(P209*H209,2)</f>
        <v>0</v>
      </c>
      <c r="L209" s="202" t="s">
        <v>178</v>
      </c>
      <c r="M209" s="208"/>
      <c r="N209" s="209" t="s">
        <v>1</v>
      </c>
      <c r="O209" s="174" t="s">
        <v>37</v>
      </c>
      <c r="P209" s="175">
        <f>I209+J209</f>
        <v>0</v>
      </c>
      <c r="Q209" s="175">
        <f>ROUND(I209*H209,2)</f>
        <v>0</v>
      </c>
      <c r="R209" s="175">
        <f>ROUND(J209*H209,2)</f>
        <v>0</v>
      </c>
      <c r="S209" s="56"/>
      <c r="T209" s="176">
        <f>S209*H209</f>
        <v>0</v>
      </c>
      <c r="U209" s="176">
        <v>1.2E-4</v>
      </c>
      <c r="V209" s="176">
        <f>U209*H209</f>
        <v>8.1900000000000007E-4</v>
      </c>
      <c r="W209" s="176">
        <v>0</v>
      </c>
      <c r="X209" s="177">
        <f>W209*H209</f>
        <v>0</v>
      </c>
      <c r="Y209" s="30"/>
      <c r="Z209" s="30"/>
      <c r="AA209" s="30"/>
      <c r="AB209" s="30"/>
      <c r="AC209" s="30"/>
      <c r="AD209" s="30"/>
      <c r="AE209" s="30"/>
      <c r="AR209" s="178" t="s">
        <v>185</v>
      </c>
      <c r="AT209" s="178" t="s">
        <v>182</v>
      </c>
      <c r="AU209" s="178" t="s">
        <v>84</v>
      </c>
      <c r="AY209" s="17" t="s">
        <v>159</v>
      </c>
      <c r="BE209" s="179">
        <f>IF(O209="základní",K209,0)</f>
        <v>0</v>
      </c>
      <c r="BF209" s="179">
        <f>IF(O209="snížená",K209,0)</f>
        <v>0</v>
      </c>
      <c r="BG209" s="179">
        <f>IF(O209="zákl. přenesená",K209,0)</f>
        <v>0</v>
      </c>
      <c r="BH209" s="179">
        <f>IF(O209="sníž. přenesená",K209,0)</f>
        <v>0</v>
      </c>
      <c r="BI209" s="179">
        <f>IF(O209="nulová",K209,0)</f>
        <v>0</v>
      </c>
      <c r="BJ209" s="17" t="s">
        <v>79</v>
      </c>
      <c r="BK209" s="179">
        <f>ROUND(P209*H209,2)</f>
        <v>0</v>
      </c>
      <c r="BL209" s="17" t="s">
        <v>165</v>
      </c>
      <c r="BM209" s="178" t="s">
        <v>284</v>
      </c>
    </row>
    <row r="210" spans="1:65" s="2" customFormat="1" ht="19.5">
      <c r="A210" s="30"/>
      <c r="B210" s="31"/>
      <c r="C210" s="30"/>
      <c r="D210" s="180" t="s">
        <v>167</v>
      </c>
      <c r="E210" s="30"/>
      <c r="F210" s="181" t="s">
        <v>283</v>
      </c>
      <c r="G210" s="30"/>
      <c r="H210" s="30"/>
      <c r="I210" s="95"/>
      <c r="J210" s="95"/>
      <c r="K210" s="30"/>
      <c r="L210" s="30"/>
      <c r="M210" s="31"/>
      <c r="N210" s="182"/>
      <c r="O210" s="183"/>
      <c r="P210" s="56"/>
      <c r="Q210" s="56"/>
      <c r="R210" s="56"/>
      <c r="S210" s="56"/>
      <c r="T210" s="56"/>
      <c r="U210" s="56"/>
      <c r="V210" s="56"/>
      <c r="W210" s="56"/>
      <c r="X210" s="57"/>
      <c r="Y210" s="30"/>
      <c r="Z210" s="30"/>
      <c r="AA210" s="30"/>
      <c r="AB210" s="30"/>
      <c r="AC210" s="30"/>
      <c r="AD210" s="30"/>
      <c r="AE210" s="30"/>
      <c r="AT210" s="17" t="s">
        <v>167</v>
      </c>
      <c r="AU210" s="17" t="s">
        <v>84</v>
      </c>
    </row>
    <row r="211" spans="1:65" s="13" customFormat="1">
      <c r="B211" s="184"/>
      <c r="D211" s="180" t="s">
        <v>168</v>
      </c>
      <c r="F211" s="186" t="s">
        <v>285</v>
      </c>
      <c r="H211" s="187">
        <v>6.8250000000000002</v>
      </c>
      <c r="I211" s="188"/>
      <c r="J211" s="188"/>
      <c r="M211" s="184"/>
      <c r="N211" s="189"/>
      <c r="O211" s="190"/>
      <c r="P211" s="190"/>
      <c r="Q211" s="190"/>
      <c r="R211" s="190"/>
      <c r="S211" s="190"/>
      <c r="T211" s="190"/>
      <c r="U211" s="190"/>
      <c r="V211" s="190"/>
      <c r="W211" s="190"/>
      <c r="X211" s="191"/>
      <c r="AT211" s="185" t="s">
        <v>168</v>
      </c>
      <c r="AU211" s="185" t="s">
        <v>84</v>
      </c>
      <c r="AV211" s="13" t="s">
        <v>84</v>
      </c>
      <c r="AW211" s="13" t="s">
        <v>3</v>
      </c>
      <c r="AX211" s="13" t="s">
        <v>79</v>
      </c>
      <c r="AY211" s="185" t="s">
        <v>159</v>
      </c>
    </row>
    <row r="212" spans="1:65" s="2" customFormat="1" ht="33" customHeight="1">
      <c r="A212" s="30"/>
      <c r="B212" s="165"/>
      <c r="C212" s="166">
        <v>24</v>
      </c>
      <c r="D212" s="166" t="s">
        <v>161</v>
      </c>
      <c r="E212" s="167" t="s">
        <v>287</v>
      </c>
      <c r="F212" s="168" t="s">
        <v>288</v>
      </c>
      <c r="G212" s="169" t="s">
        <v>164</v>
      </c>
      <c r="H212" s="170">
        <v>14.542999999999999</v>
      </c>
      <c r="I212" s="171"/>
      <c r="J212" s="171"/>
      <c r="K212" s="172">
        <f>ROUND(P212*H212,2)</f>
        <v>0</v>
      </c>
      <c r="L212" s="168" t="s">
        <v>178</v>
      </c>
      <c r="M212" s="31"/>
      <c r="N212" s="173" t="s">
        <v>1</v>
      </c>
      <c r="O212" s="174" t="s">
        <v>37</v>
      </c>
      <c r="P212" s="175">
        <f>I212+J212</f>
        <v>0</v>
      </c>
      <c r="Q212" s="175">
        <f>ROUND(I212*H212,2)</f>
        <v>0</v>
      </c>
      <c r="R212" s="175">
        <f>ROUND(J212*H212,2)</f>
        <v>0</v>
      </c>
      <c r="S212" s="56"/>
      <c r="T212" s="176">
        <f>S212*H212</f>
        <v>0</v>
      </c>
      <c r="U212" s="176">
        <v>8.3499999999999998E-3</v>
      </c>
      <c r="V212" s="176">
        <f>U212*H212</f>
        <v>0.12143404999999999</v>
      </c>
      <c r="W212" s="176">
        <v>0</v>
      </c>
      <c r="X212" s="177">
        <f>W212*H212</f>
        <v>0</v>
      </c>
      <c r="Y212" s="30"/>
      <c r="Z212" s="30"/>
      <c r="AA212" s="30"/>
      <c r="AB212" s="30"/>
      <c r="AC212" s="30"/>
      <c r="AD212" s="30"/>
      <c r="AE212" s="30"/>
      <c r="AR212" s="178" t="s">
        <v>165</v>
      </c>
      <c r="AT212" s="178" t="s">
        <v>161</v>
      </c>
      <c r="AU212" s="178" t="s">
        <v>84</v>
      </c>
      <c r="AY212" s="17" t="s">
        <v>159</v>
      </c>
      <c r="BE212" s="179">
        <f>IF(O212="základní",K212,0)</f>
        <v>0</v>
      </c>
      <c r="BF212" s="179">
        <f>IF(O212="snížená",K212,0)</f>
        <v>0</v>
      </c>
      <c r="BG212" s="179">
        <f>IF(O212="zákl. přenesená",K212,0)</f>
        <v>0</v>
      </c>
      <c r="BH212" s="179">
        <f>IF(O212="sníž. přenesená",K212,0)</f>
        <v>0</v>
      </c>
      <c r="BI212" s="179">
        <f>IF(O212="nulová",K212,0)</f>
        <v>0</v>
      </c>
      <c r="BJ212" s="17" t="s">
        <v>79</v>
      </c>
      <c r="BK212" s="179">
        <f>ROUND(P212*H212,2)</f>
        <v>0</v>
      </c>
      <c r="BL212" s="17" t="s">
        <v>165</v>
      </c>
      <c r="BM212" s="178" t="s">
        <v>289</v>
      </c>
    </row>
    <row r="213" spans="1:65" s="2" customFormat="1" ht="29.25">
      <c r="A213" s="30"/>
      <c r="B213" s="31"/>
      <c r="C213" s="30"/>
      <c r="D213" s="180" t="s">
        <v>167</v>
      </c>
      <c r="E213" s="30"/>
      <c r="F213" s="181" t="s">
        <v>290</v>
      </c>
      <c r="G213" s="30"/>
      <c r="H213" s="30"/>
      <c r="I213" s="95"/>
      <c r="J213" s="95"/>
      <c r="K213" s="30"/>
      <c r="L213" s="30"/>
      <c r="M213" s="31"/>
      <c r="N213" s="182"/>
      <c r="O213" s="183"/>
      <c r="P213" s="56"/>
      <c r="Q213" s="56"/>
      <c r="R213" s="56"/>
      <c r="S213" s="56"/>
      <c r="T213" s="56"/>
      <c r="U213" s="56"/>
      <c r="V213" s="56"/>
      <c r="W213" s="56"/>
      <c r="X213" s="57"/>
      <c r="Y213" s="30"/>
      <c r="Z213" s="30"/>
      <c r="AA213" s="30"/>
      <c r="AB213" s="30"/>
      <c r="AC213" s="30"/>
      <c r="AD213" s="30"/>
      <c r="AE213" s="30"/>
      <c r="AT213" s="17" t="s">
        <v>167</v>
      </c>
      <c r="AU213" s="17" t="s">
        <v>84</v>
      </c>
    </row>
    <row r="214" spans="1:65" s="13" customFormat="1">
      <c r="B214" s="184"/>
      <c r="D214" s="180" t="s">
        <v>168</v>
      </c>
      <c r="E214" s="185" t="s">
        <v>1</v>
      </c>
      <c r="F214" s="186" t="s">
        <v>291</v>
      </c>
      <c r="H214" s="187">
        <v>14.542999999999999</v>
      </c>
      <c r="I214" s="188"/>
      <c r="J214" s="188"/>
      <c r="M214" s="184"/>
      <c r="N214" s="189"/>
      <c r="O214" s="190"/>
      <c r="P214" s="190"/>
      <c r="Q214" s="190"/>
      <c r="R214" s="190"/>
      <c r="S214" s="190"/>
      <c r="T214" s="190"/>
      <c r="U214" s="190"/>
      <c r="V214" s="190"/>
      <c r="W214" s="190"/>
      <c r="X214" s="191"/>
      <c r="AT214" s="185" t="s">
        <v>168</v>
      </c>
      <c r="AU214" s="185" t="s">
        <v>84</v>
      </c>
      <c r="AV214" s="13" t="s">
        <v>84</v>
      </c>
      <c r="AW214" s="13" t="s">
        <v>4</v>
      </c>
      <c r="AX214" s="13" t="s">
        <v>79</v>
      </c>
      <c r="AY214" s="185" t="s">
        <v>159</v>
      </c>
    </row>
    <row r="215" spans="1:65" s="15" customFormat="1">
      <c r="B215" s="210"/>
      <c r="D215" s="180" t="s">
        <v>168</v>
      </c>
      <c r="E215" s="211" t="s">
        <v>1</v>
      </c>
      <c r="F215" s="212" t="s">
        <v>292</v>
      </c>
      <c r="H215" s="211" t="s">
        <v>1</v>
      </c>
      <c r="I215" s="213"/>
      <c r="J215" s="213"/>
      <c r="M215" s="210"/>
      <c r="N215" s="214"/>
      <c r="O215" s="215"/>
      <c r="P215" s="215"/>
      <c r="Q215" s="215"/>
      <c r="R215" s="215"/>
      <c r="S215" s="215"/>
      <c r="T215" s="215"/>
      <c r="U215" s="215"/>
      <c r="V215" s="215"/>
      <c r="W215" s="215"/>
      <c r="X215" s="216"/>
      <c r="AT215" s="211" t="s">
        <v>168</v>
      </c>
      <c r="AU215" s="211" t="s">
        <v>84</v>
      </c>
      <c r="AV215" s="15" t="s">
        <v>79</v>
      </c>
      <c r="AW215" s="15" t="s">
        <v>4</v>
      </c>
      <c r="AX215" s="15" t="s">
        <v>74</v>
      </c>
      <c r="AY215" s="211" t="s">
        <v>159</v>
      </c>
    </row>
    <row r="216" spans="1:65" s="2" customFormat="1" ht="21.75" customHeight="1">
      <c r="A216" s="30"/>
      <c r="B216" s="165"/>
      <c r="C216" s="200">
        <v>25</v>
      </c>
      <c r="D216" s="200" t="s">
        <v>182</v>
      </c>
      <c r="E216" s="201" t="s">
        <v>294</v>
      </c>
      <c r="F216" s="202" t="s">
        <v>295</v>
      </c>
      <c r="G216" s="203" t="s">
        <v>164</v>
      </c>
      <c r="H216" s="204">
        <v>14.834</v>
      </c>
      <c r="I216" s="205"/>
      <c r="J216" s="206"/>
      <c r="K216" s="207">
        <f>ROUND(P216*H216,2)</f>
        <v>0</v>
      </c>
      <c r="L216" s="202" t="s">
        <v>178</v>
      </c>
      <c r="M216" s="208"/>
      <c r="N216" s="209" t="s">
        <v>1</v>
      </c>
      <c r="O216" s="174" t="s">
        <v>37</v>
      </c>
      <c r="P216" s="175">
        <f>I216+J216</f>
        <v>0</v>
      </c>
      <c r="Q216" s="175">
        <f>ROUND(I216*H216,2)</f>
        <v>0</v>
      </c>
      <c r="R216" s="175">
        <f>ROUND(J216*H216,2)</f>
        <v>0</v>
      </c>
      <c r="S216" s="56"/>
      <c r="T216" s="176">
        <f>S216*H216</f>
        <v>0</v>
      </c>
      <c r="U216" s="176">
        <v>2.3999999999999998E-3</v>
      </c>
      <c r="V216" s="176">
        <f>U216*H216</f>
        <v>3.5601599999999997E-2</v>
      </c>
      <c r="W216" s="176">
        <v>0</v>
      </c>
      <c r="X216" s="177">
        <f>W216*H216</f>
        <v>0</v>
      </c>
      <c r="Y216" s="30"/>
      <c r="Z216" s="30"/>
      <c r="AA216" s="30"/>
      <c r="AB216" s="30"/>
      <c r="AC216" s="30"/>
      <c r="AD216" s="30"/>
      <c r="AE216" s="30"/>
      <c r="AR216" s="178" t="s">
        <v>185</v>
      </c>
      <c r="AT216" s="178" t="s">
        <v>182</v>
      </c>
      <c r="AU216" s="178" t="s">
        <v>84</v>
      </c>
      <c r="AY216" s="17" t="s">
        <v>159</v>
      </c>
      <c r="BE216" s="179">
        <f>IF(O216="základní",K216,0)</f>
        <v>0</v>
      </c>
      <c r="BF216" s="179">
        <f>IF(O216="snížená",K216,0)</f>
        <v>0</v>
      </c>
      <c r="BG216" s="179">
        <f>IF(O216="zákl. přenesená",K216,0)</f>
        <v>0</v>
      </c>
      <c r="BH216" s="179">
        <f>IF(O216="sníž. přenesená",K216,0)</f>
        <v>0</v>
      </c>
      <c r="BI216" s="179">
        <f>IF(O216="nulová",K216,0)</f>
        <v>0</v>
      </c>
      <c r="BJ216" s="17" t="s">
        <v>79</v>
      </c>
      <c r="BK216" s="179">
        <f>ROUND(P216*H216,2)</f>
        <v>0</v>
      </c>
      <c r="BL216" s="17" t="s">
        <v>165</v>
      </c>
      <c r="BM216" s="178" t="s">
        <v>296</v>
      </c>
    </row>
    <row r="217" spans="1:65" s="2" customFormat="1" ht="19.5">
      <c r="A217" s="30"/>
      <c r="B217" s="31"/>
      <c r="C217" s="30"/>
      <c r="D217" s="180" t="s">
        <v>167</v>
      </c>
      <c r="E217" s="30"/>
      <c r="F217" s="181" t="s">
        <v>295</v>
      </c>
      <c r="G217" s="30"/>
      <c r="H217" s="30"/>
      <c r="I217" s="95"/>
      <c r="J217" s="95"/>
      <c r="K217" s="30"/>
      <c r="L217" s="30"/>
      <c r="M217" s="31"/>
      <c r="N217" s="182"/>
      <c r="O217" s="183"/>
      <c r="P217" s="56"/>
      <c r="Q217" s="56"/>
      <c r="R217" s="56"/>
      <c r="S217" s="56"/>
      <c r="T217" s="56"/>
      <c r="U217" s="56"/>
      <c r="V217" s="56"/>
      <c r="W217" s="56"/>
      <c r="X217" s="57"/>
      <c r="Y217" s="30"/>
      <c r="Z217" s="30"/>
      <c r="AA217" s="30"/>
      <c r="AB217" s="30"/>
      <c r="AC217" s="30"/>
      <c r="AD217" s="30"/>
      <c r="AE217" s="30"/>
      <c r="AT217" s="17" t="s">
        <v>167</v>
      </c>
      <c r="AU217" s="17" t="s">
        <v>84</v>
      </c>
    </row>
    <row r="218" spans="1:65" s="13" customFormat="1">
      <c r="B218" s="184"/>
      <c r="D218" s="180" t="s">
        <v>168</v>
      </c>
      <c r="F218" s="186" t="s">
        <v>297</v>
      </c>
      <c r="H218" s="187">
        <v>14.834</v>
      </c>
      <c r="I218" s="188"/>
      <c r="J218" s="188"/>
      <c r="M218" s="184"/>
      <c r="N218" s="189"/>
      <c r="O218" s="190"/>
      <c r="P218" s="190"/>
      <c r="Q218" s="190"/>
      <c r="R218" s="190"/>
      <c r="S218" s="190"/>
      <c r="T218" s="190"/>
      <c r="U218" s="190"/>
      <c r="V218" s="190"/>
      <c r="W218" s="190"/>
      <c r="X218" s="191"/>
      <c r="AT218" s="185" t="s">
        <v>168</v>
      </c>
      <c r="AU218" s="185" t="s">
        <v>84</v>
      </c>
      <c r="AV218" s="13" t="s">
        <v>84</v>
      </c>
      <c r="AW218" s="13" t="s">
        <v>3</v>
      </c>
      <c r="AX218" s="13" t="s">
        <v>79</v>
      </c>
      <c r="AY218" s="185" t="s">
        <v>159</v>
      </c>
    </row>
    <row r="219" spans="1:65" s="2" customFormat="1" ht="33" customHeight="1">
      <c r="A219" s="30"/>
      <c r="B219" s="165"/>
      <c r="C219" s="166">
        <v>26</v>
      </c>
      <c r="D219" s="166" t="s">
        <v>161</v>
      </c>
      <c r="E219" s="167" t="s">
        <v>299</v>
      </c>
      <c r="F219" s="168" t="s">
        <v>300</v>
      </c>
      <c r="G219" s="169" t="s">
        <v>164</v>
      </c>
      <c r="H219" s="170">
        <v>31.643999999999998</v>
      </c>
      <c r="I219" s="171"/>
      <c r="J219" s="171"/>
      <c r="K219" s="172">
        <f>ROUND(P219*H219,2)</f>
        <v>0</v>
      </c>
      <c r="L219" s="168" t="s">
        <v>178</v>
      </c>
      <c r="M219" s="31"/>
      <c r="N219" s="173" t="s">
        <v>1</v>
      </c>
      <c r="O219" s="174" t="s">
        <v>37</v>
      </c>
      <c r="P219" s="175">
        <f>I219+J219</f>
        <v>0</v>
      </c>
      <c r="Q219" s="175">
        <f>ROUND(I219*H219,2)</f>
        <v>0</v>
      </c>
      <c r="R219" s="175">
        <f>ROUND(J219*H219,2)</f>
        <v>0</v>
      </c>
      <c r="S219" s="56"/>
      <c r="T219" s="176">
        <f>S219*H219</f>
        <v>0</v>
      </c>
      <c r="U219" s="176">
        <v>8.6E-3</v>
      </c>
      <c r="V219" s="176">
        <f>U219*H219</f>
        <v>0.2721384</v>
      </c>
      <c r="W219" s="176">
        <v>0</v>
      </c>
      <c r="X219" s="177">
        <f>W219*H219</f>
        <v>0</v>
      </c>
      <c r="Y219" s="30"/>
      <c r="Z219" s="30"/>
      <c r="AA219" s="30"/>
      <c r="AB219" s="30"/>
      <c r="AC219" s="30"/>
      <c r="AD219" s="30"/>
      <c r="AE219" s="30"/>
      <c r="AR219" s="178" t="s">
        <v>165</v>
      </c>
      <c r="AT219" s="178" t="s">
        <v>161</v>
      </c>
      <c r="AU219" s="178" t="s">
        <v>84</v>
      </c>
      <c r="AY219" s="17" t="s">
        <v>159</v>
      </c>
      <c r="BE219" s="179">
        <f>IF(O219="základní",K219,0)</f>
        <v>0</v>
      </c>
      <c r="BF219" s="179">
        <f>IF(O219="snížená",K219,0)</f>
        <v>0</v>
      </c>
      <c r="BG219" s="179">
        <f>IF(O219="zákl. přenesená",K219,0)</f>
        <v>0</v>
      </c>
      <c r="BH219" s="179">
        <f>IF(O219="sníž. přenesená",K219,0)</f>
        <v>0</v>
      </c>
      <c r="BI219" s="179">
        <f>IF(O219="nulová",K219,0)</f>
        <v>0</v>
      </c>
      <c r="BJ219" s="17" t="s">
        <v>79</v>
      </c>
      <c r="BK219" s="179">
        <f>ROUND(P219*H219,2)</f>
        <v>0</v>
      </c>
      <c r="BL219" s="17" t="s">
        <v>165</v>
      </c>
      <c r="BM219" s="178" t="s">
        <v>301</v>
      </c>
    </row>
    <row r="220" spans="1:65" s="2" customFormat="1" ht="29.25">
      <c r="A220" s="30"/>
      <c r="B220" s="31"/>
      <c r="C220" s="30"/>
      <c r="D220" s="180" t="s">
        <v>167</v>
      </c>
      <c r="E220" s="30"/>
      <c r="F220" s="181" t="s">
        <v>302</v>
      </c>
      <c r="G220" s="30"/>
      <c r="H220" s="30"/>
      <c r="I220" s="95"/>
      <c r="J220" s="95"/>
      <c r="K220" s="30"/>
      <c r="L220" s="30"/>
      <c r="M220" s="31"/>
      <c r="N220" s="182"/>
      <c r="O220" s="183"/>
      <c r="P220" s="56"/>
      <c r="Q220" s="56"/>
      <c r="R220" s="56"/>
      <c r="S220" s="56"/>
      <c r="T220" s="56"/>
      <c r="U220" s="56"/>
      <c r="V220" s="56"/>
      <c r="W220" s="56"/>
      <c r="X220" s="57"/>
      <c r="Y220" s="30"/>
      <c r="Z220" s="30"/>
      <c r="AA220" s="30"/>
      <c r="AB220" s="30"/>
      <c r="AC220" s="30"/>
      <c r="AD220" s="30"/>
      <c r="AE220" s="30"/>
      <c r="AT220" s="17" t="s">
        <v>167</v>
      </c>
      <c r="AU220" s="17" t="s">
        <v>84</v>
      </c>
    </row>
    <row r="221" spans="1:65" s="13" customFormat="1">
      <c r="B221" s="184"/>
      <c r="D221" s="180" t="s">
        <v>168</v>
      </c>
      <c r="E221" s="185" t="s">
        <v>95</v>
      </c>
      <c r="F221" s="186" t="s">
        <v>303</v>
      </c>
      <c r="H221" s="187">
        <v>31.643999999999998</v>
      </c>
      <c r="I221" s="188"/>
      <c r="J221" s="188"/>
      <c r="M221" s="184"/>
      <c r="N221" s="189"/>
      <c r="O221" s="190"/>
      <c r="P221" s="190"/>
      <c r="Q221" s="190"/>
      <c r="R221" s="190"/>
      <c r="S221" s="190"/>
      <c r="T221" s="190"/>
      <c r="U221" s="190"/>
      <c r="V221" s="190"/>
      <c r="W221" s="190"/>
      <c r="X221" s="191"/>
      <c r="AT221" s="185" t="s">
        <v>168</v>
      </c>
      <c r="AU221" s="185" t="s">
        <v>84</v>
      </c>
      <c r="AV221" s="13" t="s">
        <v>84</v>
      </c>
      <c r="AW221" s="13" t="s">
        <v>4</v>
      </c>
      <c r="AX221" s="13" t="s">
        <v>79</v>
      </c>
      <c r="AY221" s="185" t="s">
        <v>159</v>
      </c>
    </row>
    <row r="222" spans="1:65" s="2" customFormat="1" ht="21.75" customHeight="1">
      <c r="A222" s="30"/>
      <c r="B222" s="165"/>
      <c r="C222" s="200">
        <v>27</v>
      </c>
      <c r="D222" s="200" t="s">
        <v>182</v>
      </c>
      <c r="E222" s="201" t="s">
        <v>305</v>
      </c>
      <c r="F222" s="202" t="s">
        <v>306</v>
      </c>
      <c r="G222" s="203" t="s">
        <v>164</v>
      </c>
      <c r="H222" s="204">
        <v>32.277000000000001</v>
      </c>
      <c r="I222" s="205"/>
      <c r="J222" s="206"/>
      <c r="K222" s="207">
        <f>ROUND(P222*H222,2)</f>
        <v>0</v>
      </c>
      <c r="L222" s="202" t="s">
        <v>178</v>
      </c>
      <c r="M222" s="208"/>
      <c r="N222" s="209" t="s">
        <v>1</v>
      </c>
      <c r="O222" s="174" t="s">
        <v>37</v>
      </c>
      <c r="P222" s="175">
        <f>I222+J222</f>
        <v>0</v>
      </c>
      <c r="Q222" s="175">
        <f>ROUND(I222*H222,2)</f>
        <v>0</v>
      </c>
      <c r="R222" s="175">
        <f>ROUND(J222*H222,2)</f>
        <v>0</v>
      </c>
      <c r="S222" s="56"/>
      <c r="T222" s="176">
        <f>S222*H222</f>
        <v>0</v>
      </c>
      <c r="U222" s="176">
        <v>2.3E-3</v>
      </c>
      <c r="V222" s="176">
        <f>U222*H222</f>
        <v>7.42371E-2</v>
      </c>
      <c r="W222" s="176">
        <v>0</v>
      </c>
      <c r="X222" s="177">
        <f>W222*H222</f>
        <v>0</v>
      </c>
      <c r="Y222" s="30"/>
      <c r="Z222" s="30"/>
      <c r="AA222" s="30"/>
      <c r="AB222" s="30"/>
      <c r="AC222" s="30"/>
      <c r="AD222" s="30"/>
      <c r="AE222" s="30"/>
      <c r="AR222" s="178" t="s">
        <v>185</v>
      </c>
      <c r="AT222" s="178" t="s">
        <v>182</v>
      </c>
      <c r="AU222" s="178" t="s">
        <v>84</v>
      </c>
      <c r="AY222" s="17" t="s">
        <v>159</v>
      </c>
      <c r="BE222" s="179">
        <f>IF(O222="základní",K222,0)</f>
        <v>0</v>
      </c>
      <c r="BF222" s="179">
        <f>IF(O222="snížená",K222,0)</f>
        <v>0</v>
      </c>
      <c r="BG222" s="179">
        <f>IF(O222="zákl. přenesená",K222,0)</f>
        <v>0</v>
      </c>
      <c r="BH222" s="179">
        <f>IF(O222="sníž. přenesená",K222,0)</f>
        <v>0</v>
      </c>
      <c r="BI222" s="179">
        <f>IF(O222="nulová",K222,0)</f>
        <v>0</v>
      </c>
      <c r="BJ222" s="17" t="s">
        <v>79</v>
      </c>
      <c r="BK222" s="179">
        <f>ROUND(P222*H222,2)</f>
        <v>0</v>
      </c>
      <c r="BL222" s="17" t="s">
        <v>165</v>
      </c>
      <c r="BM222" s="178" t="s">
        <v>307</v>
      </c>
    </row>
    <row r="223" spans="1:65" s="2" customFormat="1">
      <c r="A223" s="30"/>
      <c r="B223" s="31"/>
      <c r="C223" s="30"/>
      <c r="D223" s="180" t="s">
        <v>167</v>
      </c>
      <c r="E223" s="30"/>
      <c r="F223" s="181" t="s">
        <v>306</v>
      </c>
      <c r="G223" s="30"/>
      <c r="H223" s="30"/>
      <c r="I223" s="95"/>
      <c r="J223" s="95"/>
      <c r="K223" s="30"/>
      <c r="L223" s="30"/>
      <c r="M223" s="31"/>
      <c r="N223" s="182"/>
      <c r="O223" s="183"/>
      <c r="P223" s="56"/>
      <c r="Q223" s="56"/>
      <c r="R223" s="56"/>
      <c r="S223" s="56"/>
      <c r="T223" s="56"/>
      <c r="U223" s="56"/>
      <c r="V223" s="56"/>
      <c r="W223" s="56"/>
      <c r="X223" s="57"/>
      <c r="Y223" s="30"/>
      <c r="Z223" s="30"/>
      <c r="AA223" s="30"/>
      <c r="AB223" s="30"/>
      <c r="AC223" s="30"/>
      <c r="AD223" s="30"/>
      <c r="AE223" s="30"/>
      <c r="AT223" s="17" t="s">
        <v>167</v>
      </c>
      <c r="AU223" s="17" t="s">
        <v>84</v>
      </c>
    </row>
    <row r="224" spans="1:65" s="13" customFormat="1">
      <c r="B224" s="184"/>
      <c r="D224" s="180" t="s">
        <v>168</v>
      </c>
      <c r="F224" s="186" t="s">
        <v>308</v>
      </c>
      <c r="H224" s="187">
        <v>32.277000000000001</v>
      </c>
      <c r="I224" s="188"/>
      <c r="J224" s="188"/>
      <c r="M224" s="184"/>
      <c r="N224" s="189"/>
      <c r="O224" s="190"/>
      <c r="P224" s="190"/>
      <c r="Q224" s="190"/>
      <c r="R224" s="190"/>
      <c r="S224" s="190"/>
      <c r="T224" s="190"/>
      <c r="U224" s="190"/>
      <c r="V224" s="190"/>
      <c r="W224" s="190"/>
      <c r="X224" s="191"/>
      <c r="AT224" s="185" t="s">
        <v>168</v>
      </c>
      <c r="AU224" s="185" t="s">
        <v>84</v>
      </c>
      <c r="AV224" s="13" t="s">
        <v>84</v>
      </c>
      <c r="AW224" s="13" t="s">
        <v>3</v>
      </c>
      <c r="AX224" s="13" t="s">
        <v>79</v>
      </c>
      <c r="AY224" s="185" t="s">
        <v>159</v>
      </c>
    </row>
    <row r="225" spans="1:65" s="2" customFormat="1" ht="33" customHeight="1">
      <c r="A225" s="30"/>
      <c r="B225" s="165"/>
      <c r="C225" s="166">
        <v>28</v>
      </c>
      <c r="D225" s="166" t="s">
        <v>161</v>
      </c>
      <c r="E225" s="167" t="s">
        <v>310</v>
      </c>
      <c r="F225" s="168" t="s">
        <v>311</v>
      </c>
      <c r="G225" s="169" t="s">
        <v>266</v>
      </c>
      <c r="H225" s="170">
        <v>6.5</v>
      </c>
      <c r="I225" s="171"/>
      <c r="J225" s="171"/>
      <c r="K225" s="172">
        <f>ROUND(P225*H225,2)</f>
        <v>0</v>
      </c>
      <c r="L225" s="168" t="s">
        <v>178</v>
      </c>
      <c r="M225" s="31"/>
      <c r="N225" s="173" t="s">
        <v>1</v>
      </c>
      <c r="O225" s="174" t="s">
        <v>37</v>
      </c>
      <c r="P225" s="175">
        <f>I225+J225</f>
        <v>0</v>
      </c>
      <c r="Q225" s="175">
        <f>ROUND(I225*H225,2)</f>
        <v>0</v>
      </c>
      <c r="R225" s="175">
        <f>ROUND(J225*H225,2)</f>
        <v>0</v>
      </c>
      <c r="S225" s="56"/>
      <c r="T225" s="176">
        <f>S225*H225</f>
        <v>0</v>
      </c>
      <c r="U225" s="176">
        <v>1.7600000000000001E-3</v>
      </c>
      <c r="V225" s="176">
        <f>U225*H225</f>
        <v>1.1440000000000001E-2</v>
      </c>
      <c r="W225" s="176">
        <v>0</v>
      </c>
      <c r="X225" s="177">
        <f>W225*H225</f>
        <v>0</v>
      </c>
      <c r="Y225" s="30"/>
      <c r="Z225" s="30"/>
      <c r="AA225" s="30"/>
      <c r="AB225" s="30"/>
      <c r="AC225" s="30"/>
      <c r="AD225" s="30"/>
      <c r="AE225" s="30"/>
      <c r="AR225" s="178" t="s">
        <v>165</v>
      </c>
      <c r="AT225" s="178" t="s">
        <v>161</v>
      </c>
      <c r="AU225" s="178" t="s">
        <v>84</v>
      </c>
      <c r="AY225" s="17" t="s">
        <v>159</v>
      </c>
      <c r="BE225" s="179">
        <f>IF(O225="základní",K225,0)</f>
        <v>0</v>
      </c>
      <c r="BF225" s="179">
        <f>IF(O225="snížená",K225,0)</f>
        <v>0</v>
      </c>
      <c r="BG225" s="179">
        <f>IF(O225="zákl. přenesená",K225,0)</f>
        <v>0</v>
      </c>
      <c r="BH225" s="179">
        <f>IF(O225="sníž. přenesená",K225,0)</f>
        <v>0</v>
      </c>
      <c r="BI225" s="179">
        <f>IF(O225="nulová",K225,0)</f>
        <v>0</v>
      </c>
      <c r="BJ225" s="17" t="s">
        <v>79</v>
      </c>
      <c r="BK225" s="179">
        <f>ROUND(P225*H225,2)</f>
        <v>0</v>
      </c>
      <c r="BL225" s="17" t="s">
        <v>165</v>
      </c>
      <c r="BM225" s="178" t="s">
        <v>312</v>
      </c>
    </row>
    <row r="226" spans="1:65" s="2" customFormat="1" ht="29.25">
      <c r="A226" s="30"/>
      <c r="B226" s="31"/>
      <c r="C226" s="30"/>
      <c r="D226" s="180" t="s">
        <v>167</v>
      </c>
      <c r="E226" s="30"/>
      <c r="F226" s="181" t="s">
        <v>313</v>
      </c>
      <c r="G226" s="30"/>
      <c r="H226" s="30"/>
      <c r="I226" s="95"/>
      <c r="J226" s="95"/>
      <c r="K226" s="30"/>
      <c r="L226" s="30"/>
      <c r="M226" s="31"/>
      <c r="N226" s="182"/>
      <c r="O226" s="183"/>
      <c r="P226" s="56"/>
      <c r="Q226" s="56"/>
      <c r="R226" s="56"/>
      <c r="S226" s="56"/>
      <c r="T226" s="56"/>
      <c r="U226" s="56"/>
      <c r="V226" s="56"/>
      <c r="W226" s="56"/>
      <c r="X226" s="57"/>
      <c r="Y226" s="30"/>
      <c r="Z226" s="30"/>
      <c r="AA226" s="30"/>
      <c r="AB226" s="30"/>
      <c r="AC226" s="30"/>
      <c r="AD226" s="30"/>
      <c r="AE226" s="30"/>
      <c r="AT226" s="17" t="s">
        <v>167</v>
      </c>
      <c r="AU226" s="17" t="s">
        <v>84</v>
      </c>
    </row>
    <row r="227" spans="1:65" s="13" customFormat="1">
      <c r="B227" s="184"/>
      <c r="D227" s="180" t="s">
        <v>168</v>
      </c>
      <c r="E227" s="185" t="s">
        <v>1</v>
      </c>
      <c r="F227" s="186" t="s">
        <v>314</v>
      </c>
      <c r="H227" s="187">
        <v>6.5</v>
      </c>
      <c r="I227" s="188"/>
      <c r="J227" s="188"/>
      <c r="M227" s="184"/>
      <c r="N227" s="189"/>
      <c r="O227" s="190"/>
      <c r="P227" s="190"/>
      <c r="Q227" s="190"/>
      <c r="R227" s="190"/>
      <c r="S227" s="190"/>
      <c r="T227" s="190"/>
      <c r="U227" s="190"/>
      <c r="V227" s="190"/>
      <c r="W227" s="190"/>
      <c r="X227" s="191"/>
      <c r="AT227" s="185" t="s">
        <v>168</v>
      </c>
      <c r="AU227" s="185" t="s">
        <v>84</v>
      </c>
      <c r="AV227" s="13" t="s">
        <v>84</v>
      </c>
      <c r="AW227" s="13" t="s">
        <v>4</v>
      </c>
      <c r="AX227" s="13" t="s">
        <v>79</v>
      </c>
      <c r="AY227" s="185" t="s">
        <v>159</v>
      </c>
    </row>
    <row r="228" spans="1:65" s="2" customFormat="1" ht="21.75" customHeight="1">
      <c r="A228" s="30"/>
      <c r="B228" s="165"/>
      <c r="C228" s="200">
        <v>29</v>
      </c>
      <c r="D228" s="200" t="s">
        <v>182</v>
      </c>
      <c r="E228" s="201" t="s">
        <v>316</v>
      </c>
      <c r="F228" s="202" t="s">
        <v>317</v>
      </c>
      <c r="G228" s="203" t="s">
        <v>164</v>
      </c>
      <c r="H228" s="204">
        <v>1.3</v>
      </c>
      <c r="I228" s="205"/>
      <c r="J228" s="206"/>
      <c r="K228" s="207">
        <f>ROUND(P228*H228,2)</f>
        <v>0</v>
      </c>
      <c r="L228" s="202" t="s">
        <v>178</v>
      </c>
      <c r="M228" s="208"/>
      <c r="N228" s="209" t="s">
        <v>1</v>
      </c>
      <c r="O228" s="174" t="s">
        <v>37</v>
      </c>
      <c r="P228" s="175">
        <f>I228+J228</f>
        <v>0</v>
      </c>
      <c r="Q228" s="175">
        <f>ROUND(I228*H228,2)</f>
        <v>0</v>
      </c>
      <c r="R228" s="175">
        <f>ROUND(J228*H228,2)</f>
        <v>0</v>
      </c>
      <c r="S228" s="56"/>
      <c r="T228" s="176">
        <f>S228*H228</f>
        <v>0</v>
      </c>
      <c r="U228" s="176">
        <v>6.8000000000000005E-4</v>
      </c>
      <c r="V228" s="176">
        <f>U228*H228</f>
        <v>8.8400000000000013E-4</v>
      </c>
      <c r="W228" s="176">
        <v>0</v>
      </c>
      <c r="X228" s="177">
        <f>W228*H228</f>
        <v>0</v>
      </c>
      <c r="Y228" s="30"/>
      <c r="Z228" s="30"/>
      <c r="AA228" s="30"/>
      <c r="AB228" s="30"/>
      <c r="AC228" s="30"/>
      <c r="AD228" s="30"/>
      <c r="AE228" s="30"/>
      <c r="AR228" s="178" t="s">
        <v>185</v>
      </c>
      <c r="AT228" s="178" t="s">
        <v>182</v>
      </c>
      <c r="AU228" s="178" t="s">
        <v>84</v>
      </c>
      <c r="AY228" s="17" t="s">
        <v>159</v>
      </c>
      <c r="BE228" s="179">
        <f>IF(O228="základní",K228,0)</f>
        <v>0</v>
      </c>
      <c r="BF228" s="179">
        <f>IF(O228="snížená",K228,0)</f>
        <v>0</v>
      </c>
      <c r="BG228" s="179">
        <f>IF(O228="zákl. přenesená",K228,0)</f>
        <v>0</v>
      </c>
      <c r="BH228" s="179">
        <f>IF(O228="sníž. přenesená",K228,0)</f>
        <v>0</v>
      </c>
      <c r="BI228" s="179">
        <f>IF(O228="nulová",K228,0)</f>
        <v>0</v>
      </c>
      <c r="BJ228" s="17" t="s">
        <v>79</v>
      </c>
      <c r="BK228" s="179">
        <f>ROUND(P228*H228,2)</f>
        <v>0</v>
      </c>
      <c r="BL228" s="17" t="s">
        <v>165</v>
      </c>
      <c r="BM228" s="178" t="s">
        <v>318</v>
      </c>
    </row>
    <row r="229" spans="1:65" s="2" customFormat="1">
      <c r="A229" s="30"/>
      <c r="B229" s="31"/>
      <c r="C229" s="30"/>
      <c r="D229" s="180" t="s">
        <v>167</v>
      </c>
      <c r="E229" s="30"/>
      <c r="F229" s="181" t="s">
        <v>317</v>
      </c>
      <c r="G229" s="30"/>
      <c r="H229" s="30"/>
      <c r="I229" s="95"/>
      <c r="J229" s="95"/>
      <c r="K229" s="30"/>
      <c r="L229" s="30"/>
      <c r="M229" s="31"/>
      <c r="N229" s="182"/>
      <c r="O229" s="183"/>
      <c r="P229" s="56"/>
      <c r="Q229" s="56"/>
      <c r="R229" s="56"/>
      <c r="S229" s="56"/>
      <c r="T229" s="56"/>
      <c r="U229" s="56"/>
      <c r="V229" s="56"/>
      <c r="W229" s="56"/>
      <c r="X229" s="57"/>
      <c r="Y229" s="30"/>
      <c r="Z229" s="30"/>
      <c r="AA229" s="30"/>
      <c r="AB229" s="30"/>
      <c r="AC229" s="30"/>
      <c r="AD229" s="30"/>
      <c r="AE229" s="30"/>
      <c r="AT229" s="17" t="s">
        <v>167</v>
      </c>
      <c r="AU229" s="17" t="s">
        <v>84</v>
      </c>
    </row>
    <row r="230" spans="1:65" s="2" customFormat="1" ht="33" customHeight="1">
      <c r="A230" s="30"/>
      <c r="B230" s="165"/>
      <c r="C230" s="166">
        <v>30</v>
      </c>
      <c r="D230" s="166" t="s">
        <v>161</v>
      </c>
      <c r="E230" s="167" t="s">
        <v>320</v>
      </c>
      <c r="F230" s="168" t="s">
        <v>321</v>
      </c>
      <c r="G230" s="169" t="s">
        <v>164</v>
      </c>
      <c r="H230" s="170">
        <v>55.872</v>
      </c>
      <c r="I230" s="171"/>
      <c r="J230" s="171"/>
      <c r="K230" s="172">
        <f>ROUND(P230*H230,2)</f>
        <v>0</v>
      </c>
      <c r="L230" s="168" t="s">
        <v>178</v>
      </c>
      <c r="M230" s="31"/>
      <c r="N230" s="173" t="s">
        <v>1</v>
      </c>
      <c r="O230" s="174" t="s">
        <v>37</v>
      </c>
      <c r="P230" s="175">
        <f>I230+J230</f>
        <v>0</v>
      </c>
      <c r="Q230" s="175">
        <f>ROUND(I230*H230,2)</f>
        <v>0</v>
      </c>
      <c r="R230" s="175">
        <f>ROUND(J230*H230,2)</f>
        <v>0</v>
      </c>
      <c r="S230" s="56"/>
      <c r="T230" s="176">
        <f>S230*H230</f>
        <v>0</v>
      </c>
      <c r="U230" s="176">
        <v>9.5999999999999992E-3</v>
      </c>
      <c r="V230" s="176">
        <f>U230*H230</f>
        <v>0.53637119999999994</v>
      </c>
      <c r="W230" s="176">
        <v>0</v>
      </c>
      <c r="X230" s="177">
        <f>W230*H230</f>
        <v>0</v>
      </c>
      <c r="Y230" s="30"/>
      <c r="Z230" s="30"/>
      <c r="AA230" s="30"/>
      <c r="AB230" s="30"/>
      <c r="AC230" s="30"/>
      <c r="AD230" s="30"/>
      <c r="AE230" s="30"/>
      <c r="AR230" s="178" t="s">
        <v>165</v>
      </c>
      <c r="AT230" s="178" t="s">
        <v>161</v>
      </c>
      <c r="AU230" s="178" t="s">
        <v>84</v>
      </c>
      <c r="AY230" s="17" t="s">
        <v>159</v>
      </c>
      <c r="BE230" s="179">
        <f>IF(O230="základní",K230,0)</f>
        <v>0</v>
      </c>
      <c r="BF230" s="179">
        <f>IF(O230="snížená",K230,0)</f>
        <v>0</v>
      </c>
      <c r="BG230" s="179">
        <f>IF(O230="zákl. přenesená",K230,0)</f>
        <v>0</v>
      </c>
      <c r="BH230" s="179">
        <f>IF(O230="sníž. přenesená",K230,0)</f>
        <v>0</v>
      </c>
      <c r="BI230" s="179">
        <f>IF(O230="nulová",K230,0)</f>
        <v>0</v>
      </c>
      <c r="BJ230" s="17" t="s">
        <v>79</v>
      </c>
      <c r="BK230" s="179">
        <f>ROUND(P230*H230,2)</f>
        <v>0</v>
      </c>
      <c r="BL230" s="17" t="s">
        <v>165</v>
      </c>
      <c r="BM230" s="178" t="s">
        <v>322</v>
      </c>
    </row>
    <row r="231" spans="1:65" s="2" customFormat="1" ht="29.25">
      <c r="A231" s="30"/>
      <c r="B231" s="31"/>
      <c r="C231" s="30"/>
      <c r="D231" s="180" t="s">
        <v>167</v>
      </c>
      <c r="E231" s="30"/>
      <c r="F231" s="181" t="s">
        <v>323</v>
      </c>
      <c r="G231" s="30"/>
      <c r="H231" s="30"/>
      <c r="I231" s="95"/>
      <c r="J231" s="95"/>
      <c r="K231" s="30"/>
      <c r="L231" s="30"/>
      <c r="M231" s="31"/>
      <c r="N231" s="182"/>
      <c r="O231" s="183"/>
      <c r="P231" s="56"/>
      <c r="Q231" s="56"/>
      <c r="R231" s="56"/>
      <c r="S231" s="56"/>
      <c r="T231" s="56"/>
      <c r="U231" s="56"/>
      <c r="V231" s="56"/>
      <c r="W231" s="56"/>
      <c r="X231" s="57"/>
      <c r="Y231" s="30"/>
      <c r="Z231" s="30"/>
      <c r="AA231" s="30"/>
      <c r="AB231" s="30"/>
      <c r="AC231" s="30"/>
      <c r="AD231" s="30"/>
      <c r="AE231" s="30"/>
      <c r="AT231" s="17" t="s">
        <v>167</v>
      </c>
      <c r="AU231" s="17" t="s">
        <v>84</v>
      </c>
    </row>
    <row r="232" spans="1:65" s="13" customFormat="1">
      <c r="B232" s="184"/>
      <c r="D232" s="180" t="s">
        <v>168</v>
      </c>
      <c r="E232" s="185" t="s">
        <v>1</v>
      </c>
      <c r="F232" s="186" t="s">
        <v>262</v>
      </c>
      <c r="H232" s="187">
        <v>22.152000000000001</v>
      </c>
      <c r="I232" s="188"/>
      <c r="J232" s="188"/>
      <c r="M232" s="184"/>
      <c r="N232" s="189"/>
      <c r="O232" s="190"/>
      <c r="P232" s="190"/>
      <c r="Q232" s="190"/>
      <c r="R232" s="190"/>
      <c r="S232" s="190"/>
      <c r="T232" s="190"/>
      <c r="U232" s="190"/>
      <c r="V232" s="190"/>
      <c r="W232" s="190"/>
      <c r="X232" s="191"/>
      <c r="AT232" s="185" t="s">
        <v>168</v>
      </c>
      <c r="AU232" s="185" t="s">
        <v>84</v>
      </c>
      <c r="AV232" s="13" t="s">
        <v>84</v>
      </c>
      <c r="AW232" s="13" t="s">
        <v>4</v>
      </c>
      <c r="AX232" s="13" t="s">
        <v>74</v>
      </c>
      <c r="AY232" s="185" t="s">
        <v>159</v>
      </c>
    </row>
    <row r="233" spans="1:65" s="15" customFormat="1">
      <c r="B233" s="210"/>
      <c r="D233" s="180" t="s">
        <v>168</v>
      </c>
      <c r="E233" s="211" t="s">
        <v>1</v>
      </c>
      <c r="F233" s="212" t="s">
        <v>324</v>
      </c>
      <c r="H233" s="211" t="s">
        <v>1</v>
      </c>
      <c r="I233" s="213"/>
      <c r="J233" s="213"/>
      <c r="M233" s="210"/>
      <c r="N233" s="214"/>
      <c r="O233" s="215"/>
      <c r="P233" s="215"/>
      <c r="Q233" s="215"/>
      <c r="R233" s="215"/>
      <c r="S233" s="215"/>
      <c r="T233" s="215"/>
      <c r="U233" s="215"/>
      <c r="V233" s="215"/>
      <c r="W233" s="215"/>
      <c r="X233" s="216"/>
      <c r="AT233" s="211" t="s">
        <v>168</v>
      </c>
      <c r="AU233" s="211" t="s">
        <v>84</v>
      </c>
      <c r="AV233" s="15" t="s">
        <v>79</v>
      </c>
      <c r="AW233" s="15" t="s">
        <v>4</v>
      </c>
      <c r="AX233" s="15" t="s">
        <v>74</v>
      </c>
      <c r="AY233" s="211" t="s">
        <v>159</v>
      </c>
    </row>
    <row r="234" spans="1:65" s="13" customFormat="1">
      <c r="B234" s="184"/>
      <c r="D234" s="180" t="s">
        <v>168</v>
      </c>
      <c r="E234" s="185" t="s">
        <v>1</v>
      </c>
      <c r="F234" s="186" t="s">
        <v>325</v>
      </c>
      <c r="H234" s="187">
        <v>21.72</v>
      </c>
      <c r="I234" s="188"/>
      <c r="J234" s="188"/>
      <c r="M234" s="184"/>
      <c r="N234" s="189"/>
      <c r="O234" s="190"/>
      <c r="P234" s="190"/>
      <c r="Q234" s="190"/>
      <c r="R234" s="190"/>
      <c r="S234" s="190"/>
      <c r="T234" s="190"/>
      <c r="U234" s="190"/>
      <c r="V234" s="190"/>
      <c r="W234" s="190"/>
      <c r="X234" s="191"/>
      <c r="AT234" s="185" t="s">
        <v>168</v>
      </c>
      <c r="AU234" s="185" t="s">
        <v>84</v>
      </c>
      <c r="AV234" s="13" t="s">
        <v>84</v>
      </c>
      <c r="AW234" s="13" t="s">
        <v>4</v>
      </c>
      <c r="AX234" s="13" t="s">
        <v>74</v>
      </c>
      <c r="AY234" s="185" t="s">
        <v>159</v>
      </c>
    </row>
    <row r="235" spans="1:65" s="15" customFormat="1">
      <c r="B235" s="210"/>
      <c r="D235" s="180" t="s">
        <v>168</v>
      </c>
      <c r="E235" s="211" t="s">
        <v>1</v>
      </c>
      <c r="F235" s="212" t="s">
        <v>326</v>
      </c>
      <c r="H235" s="211" t="s">
        <v>1</v>
      </c>
      <c r="I235" s="213"/>
      <c r="J235" s="213"/>
      <c r="M235" s="210"/>
      <c r="N235" s="214"/>
      <c r="O235" s="215"/>
      <c r="P235" s="215"/>
      <c r="Q235" s="215"/>
      <c r="R235" s="215"/>
      <c r="S235" s="215"/>
      <c r="T235" s="215"/>
      <c r="U235" s="215"/>
      <c r="V235" s="215"/>
      <c r="W235" s="215"/>
      <c r="X235" s="216"/>
      <c r="AT235" s="211" t="s">
        <v>168</v>
      </c>
      <c r="AU235" s="211" t="s">
        <v>84</v>
      </c>
      <c r="AV235" s="15" t="s">
        <v>79</v>
      </c>
      <c r="AW235" s="15" t="s">
        <v>4</v>
      </c>
      <c r="AX235" s="15" t="s">
        <v>74</v>
      </c>
      <c r="AY235" s="211" t="s">
        <v>159</v>
      </c>
    </row>
    <row r="236" spans="1:65" s="13" customFormat="1">
      <c r="B236" s="184"/>
      <c r="D236" s="180" t="s">
        <v>168</v>
      </c>
      <c r="E236" s="185" t="s">
        <v>1</v>
      </c>
      <c r="F236" s="186" t="s">
        <v>327</v>
      </c>
      <c r="H236" s="187">
        <v>12</v>
      </c>
      <c r="I236" s="188"/>
      <c r="J236" s="188"/>
      <c r="M236" s="184"/>
      <c r="N236" s="189"/>
      <c r="O236" s="190"/>
      <c r="P236" s="190"/>
      <c r="Q236" s="190"/>
      <c r="R236" s="190"/>
      <c r="S236" s="190"/>
      <c r="T236" s="190"/>
      <c r="U236" s="190"/>
      <c r="V236" s="190"/>
      <c r="W236" s="190"/>
      <c r="X236" s="191"/>
      <c r="AT236" s="185" t="s">
        <v>168</v>
      </c>
      <c r="AU236" s="185" t="s">
        <v>84</v>
      </c>
      <c r="AV236" s="13" t="s">
        <v>84</v>
      </c>
      <c r="AW236" s="13" t="s">
        <v>4</v>
      </c>
      <c r="AX236" s="13" t="s">
        <v>74</v>
      </c>
      <c r="AY236" s="185" t="s">
        <v>159</v>
      </c>
    </row>
    <row r="237" spans="1:65" s="14" customFormat="1">
      <c r="B237" s="192"/>
      <c r="D237" s="180" t="s">
        <v>168</v>
      </c>
      <c r="E237" s="193" t="s">
        <v>1</v>
      </c>
      <c r="F237" s="194" t="s">
        <v>171</v>
      </c>
      <c r="H237" s="195">
        <v>55.872</v>
      </c>
      <c r="I237" s="196"/>
      <c r="J237" s="196"/>
      <c r="M237" s="192"/>
      <c r="N237" s="197"/>
      <c r="O237" s="198"/>
      <c r="P237" s="198"/>
      <c r="Q237" s="198"/>
      <c r="R237" s="198"/>
      <c r="S237" s="198"/>
      <c r="T237" s="198"/>
      <c r="U237" s="198"/>
      <c r="V237" s="198"/>
      <c r="W237" s="198"/>
      <c r="X237" s="199"/>
      <c r="AT237" s="193" t="s">
        <v>168</v>
      </c>
      <c r="AU237" s="193" t="s">
        <v>84</v>
      </c>
      <c r="AV237" s="14" t="s">
        <v>165</v>
      </c>
      <c r="AW237" s="14" t="s">
        <v>4</v>
      </c>
      <c r="AX237" s="14" t="s">
        <v>79</v>
      </c>
      <c r="AY237" s="193" t="s">
        <v>159</v>
      </c>
    </row>
    <row r="238" spans="1:65" s="2" customFormat="1" ht="21.75" customHeight="1">
      <c r="A238" s="30"/>
      <c r="B238" s="165"/>
      <c r="C238" s="200">
        <v>31</v>
      </c>
      <c r="D238" s="200" t="s">
        <v>182</v>
      </c>
      <c r="E238" s="201" t="s">
        <v>329</v>
      </c>
      <c r="F238" s="202" t="s">
        <v>330</v>
      </c>
      <c r="G238" s="203" t="s">
        <v>164</v>
      </c>
      <c r="H238" s="204">
        <v>56.988999999999997</v>
      </c>
      <c r="I238" s="205"/>
      <c r="J238" s="206"/>
      <c r="K238" s="207">
        <f>ROUND(P238*H238,2)</f>
        <v>0</v>
      </c>
      <c r="L238" s="202" t="s">
        <v>178</v>
      </c>
      <c r="M238" s="208"/>
      <c r="N238" s="209" t="s">
        <v>1</v>
      </c>
      <c r="O238" s="174" t="s">
        <v>37</v>
      </c>
      <c r="P238" s="175">
        <f>I238+J238</f>
        <v>0</v>
      </c>
      <c r="Q238" s="175">
        <f>ROUND(I238*H238,2)</f>
        <v>0</v>
      </c>
      <c r="R238" s="175">
        <f>ROUND(J238*H238,2)</f>
        <v>0</v>
      </c>
      <c r="S238" s="56"/>
      <c r="T238" s="176">
        <f>S238*H238</f>
        <v>0</v>
      </c>
      <c r="U238" s="176">
        <v>1.7500000000000002E-2</v>
      </c>
      <c r="V238" s="176">
        <f>U238*H238</f>
        <v>0.99730750000000001</v>
      </c>
      <c r="W238" s="176">
        <v>0</v>
      </c>
      <c r="X238" s="177">
        <f>W238*H238</f>
        <v>0</v>
      </c>
      <c r="Y238" s="30"/>
      <c r="Z238" s="30"/>
      <c r="AA238" s="30"/>
      <c r="AB238" s="30"/>
      <c r="AC238" s="30"/>
      <c r="AD238" s="30"/>
      <c r="AE238" s="30"/>
      <c r="AR238" s="178" t="s">
        <v>185</v>
      </c>
      <c r="AT238" s="178" t="s">
        <v>182</v>
      </c>
      <c r="AU238" s="178" t="s">
        <v>84</v>
      </c>
      <c r="AY238" s="17" t="s">
        <v>159</v>
      </c>
      <c r="BE238" s="179">
        <f>IF(O238="základní",K238,0)</f>
        <v>0</v>
      </c>
      <c r="BF238" s="179">
        <f>IF(O238="snížená",K238,0)</f>
        <v>0</v>
      </c>
      <c r="BG238" s="179">
        <f>IF(O238="zákl. přenesená",K238,0)</f>
        <v>0</v>
      </c>
      <c r="BH238" s="179">
        <f>IF(O238="sníž. přenesená",K238,0)</f>
        <v>0</v>
      </c>
      <c r="BI238" s="179">
        <f>IF(O238="nulová",K238,0)</f>
        <v>0</v>
      </c>
      <c r="BJ238" s="17" t="s">
        <v>79</v>
      </c>
      <c r="BK238" s="179">
        <f>ROUND(P238*H238,2)</f>
        <v>0</v>
      </c>
      <c r="BL238" s="17" t="s">
        <v>165</v>
      </c>
      <c r="BM238" s="178" t="s">
        <v>331</v>
      </c>
    </row>
    <row r="239" spans="1:65" s="2" customFormat="1" ht="19.5">
      <c r="A239" s="30"/>
      <c r="B239" s="31"/>
      <c r="C239" s="30"/>
      <c r="D239" s="180" t="s">
        <v>167</v>
      </c>
      <c r="E239" s="30"/>
      <c r="F239" s="181" t="s">
        <v>330</v>
      </c>
      <c r="G239" s="30"/>
      <c r="H239" s="30"/>
      <c r="I239" s="95"/>
      <c r="J239" s="95"/>
      <c r="K239" s="30"/>
      <c r="L239" s="30"/>
      <c r="M239" s="31"/>
      <c r="N239" s="182"/>
      <c r="O239" s="183"/>
      <c r="P239" s="56"/>
      <c r="Q239" s="56"/>
      <c r="R239" s="56"/>
      <c r="S239" s="56"/>
      <c r="T239" s="56"/>
      <c r="U239" s="56"/>
      <c r="V239" s="56"/>
      <c r="W239" s="56"/>
      <c r="X239" s="57"/>
      <c r="Y239" s="30"/>
      <c r="Z239" s="30"/>
      <c r="AA239" s="30"/>
      <c r="AB239" s="30"/>
      <c r="AC239" s="30"/>
      <c r="AD239" s="30"/>
      <c r="AE239" s="30"/>
      <c r="AT239" s="17" t="s">
        <v>167</v>
      </c>
      <c r="AU239" s="17" t="s">
        <v>84</v>
      </c>
    </row>
    <row r="240" spans="1:65" s="13" customFormat="1">
      <c r="B240" s="184"/>
      <c r="D240" s="180" t="s">
        <v>168</v>
      </c>
      <c r="F240" s="186" t="s">
        <v>332</v>
      </c>
      <c r="H240" s="187">
        <v>56.988999999999997</v>
      </c>
      <c r="I240" s="188"/>
      <c r="J240" s="188"/>
      <c r="M240" s="184"/>
      <c r="N240" s="189"/>
      <c r="O240" s="190"/>
      <c r="P240" s="190"/>
      <c r="Q240" s="190"/>
      <c r="R240" s="190"/>
      <c r="S240" s="190"/>
      <c r="T240" s="190"/>
      <c r="U240" s="190"/>
      <c r="V240" s="190"/>
      <c r="W240" s="190"/>
      <c r="X240" s="191"/>
      <c r="AT240" s="185" t="s">
        <v>168</v>
      </c>
      <c r="AU240" s="185" t="s">
        <v>84</v>
      </c>
      <c r="AV240" s="13" t="s">
        <v>84</v>
      </c>
      <c r="AW240" s="13" t="s">
        <v>3</v>
      </c>
      <c r="AX240" s="13" t="s">
        <v>79</v>
      </c>
      <c r="AY240" s="185" t="s">
        <v>159</v>
      </c>
    </row>
    <row r="241" spans="1:65" s="2" customFormat="1" ht="21.75" customHeight="1">
      <c r="A241" s="30"/>
      <c r="B241" s="165"/>
      <c r="C241" s="166">
        <v>32</v>
      </c>
      <c r="D241" s="166" t="s">
        <v>161</v>
      </c>
      <c r="E241" s="167" t="s">
        <v>334</v>
      </c>
      <c r="F241" s="168" t="s">
        <v>335</v>
      </c>
      <c r="G241" s="169" t="s">
        <v>164</v>
      </c>
      <c r="H241" s="170">
        <v>15.33</v>
      </c>
      <c r="I241" s="171"/>
      <c r="J241" s="171"/>
      <c r="K241" s="172">
        <f>ROUND(P241*H241,2)</f>
        <v>0</v>
      </c>
      <c r="L241" s="168" t="s">
        <v>178</v>
      </c>
      <c r="M241" s="31"/>
      <c r="N241" s="173" t="s">
        <v>1</v>
      </c>
      <c r="O241" s="174" t="s">
        <v>37</v>
      </c>
      <c r="P241" s="175">
        <f>I241+J241</f>
        <v>0</v>
      </c>
      <c r="Q241" s="175">
        <f>ROUND(I241*H241,2)</f>
        <v>0</v>
      </c>
      <c r="R241" s="175">
        <f>ROUND(J241*H241,2)</f>
        <v>0</v>
      </c>
      <c r="S241" s="56"/>
      <c r="T241" s="176">
        <f>S241*H241</f>
        <v>0</v>
      </c>
      <c r="U241" s="176">
        <v>7.77E-3</v>
      </c>
      <c r="V241" s="176">
        <f>U241*H241</f>
        <v>0.1191141</v>
      </c>
      <c r="W241" s="176">
        <v>0</v>
      </c>
      <c r="X241" s="177">
        <f>W241*H241</f>
        <v>0</v>
      </c>
      <c r="Y241" s="30"/>
      <c r="Z241" s="30"/>
      <c r="AA241" s="30"/>
      <c r="AB241" s="30"/>
      <c r="AC241" s="30"/>
      <c r="AD241" s="30"/>
      <c r="AE241" s="30"/>
      <c r="AR241" s="178" t="s">
        <v>165</v>
      </c>
      <c r="AT241" s="178" t="s">
        <v>161</v>
      </c>
      <c r="AU241" s="178" t="s">
        <v>84</v>
      </c>
      <c r="AY241" s="17" t="s">
        <v>159</v>
      </c>
      <c r="BE241" s="179">
        <f>IF(O241="základní",K241,0)</f>
        <v>0</v>
      </c>
      <c r="BF241" s="179">
        <f>IF(O241="snížená",K241,0)</f>
        <v>0</v>
      </c>
      <c r="BG241" s="179">
        <f>IF(O241="zákl. přenesená",K241,0)</f>
        <v>0</v>
      </c>
      <c r="BH241" s="179">
        <f>IF(O241="sníž. přenesená",K241,0)</f>
        <v>0</v>
      </c>
      <c r="BI241" s="179">
        <f>IF(O241="nulová",K241,0)</f>
        <v>0</v>
      </c>
      <c r="BJ241" s="17" t="s">
        <v>79</v>
      </c>
      <c r="BK241" s="179">
        <f>ROUND(P241*H241,2)</f>
        <v>0</v>
      </c>
      <c r="BL241" s="17" t="s">
        <v>165</v>
      </c>
      <c r="BM241" s="178" t="s">
        <v>336</v>
      </c>
    </row>
    <row r="242" spans="1:65" s="2" customFormat="1" ht="39">
      <c r="A242" s="30"/>
      <c r="B242" s="31"/>
      <c r="C242" s="30"/>
      <c r="D242" s="180" t="s">
        <v>167</v>
      </c>
      <c r="E242" s="30"/>
      <c r="F242" s="181" t="s">
        <v>337</v>
      </c>
      <c r="G242" s="30"/>
      <c r="H242" s="30"/>
      <c r="I242" s="95"/>
      <c r="J242" s="95"/>
      <c r="K242" s="30"/>
      <c r="L242" s="30"/>
      <c r="M242" s="31"/>
      <c r="N242" s="182"/>
      <c r="O242" s="183"/>
      <c r="P242" s="56"/>
      <c r="Q242" s="56"/>
      <c r="R242" s="56"/>
      <c r="S242" s="56"/>
      <c r="T242" s="56"/>
      <c r="U242" s="56"/>
      <c r="V242" s="56"/>
      <c r="W242" s="56"/>
      <c r="X242" s="57"/>
      <c r="Y242" s="30"/>
      <c r="Z242" s="30"/>
      <c r="AA242" s="30"/>
      <c r="AB242" s="30"/>
      <c r="AC242" s="30"/>
      <c r="AD242" s="30"/>
      <c r="AE242" s="30"/>
      <c r="AT242" s="17" t="s">
        <v>167</v>
      </c>
      <c r="AU242" s="17" t="s">
        <v>84</v>
      </c>
    </row>
    <row r="243" spans="1:65" s="13" customFormat="1">
      <c r="B243" s="184"/>
      <c r="D243" s="180" t="s">
        <v>168</v>
      </c>
      <c r="E243" s="185" t="s">
        <v>1</v>
      </c>
      <c r="F243" s="186" t="s">
        <v>338</v>
      </c>
      <c r="H243" s="187">
        <v>15.33</v>
      </c>
      <c r="I243" s="188"/>
      <c r="J243" s="188"/>
      <c r="M243" s="184"/>
      <c r="N243" s="189"/>
      <c r="O243" s="190"/>
      <c r="P243" s="190"/>
      <c r="Q243" s="190"/>
      <c r="R243" s="190"/>
      <c r="S243" s="190"/>
      <c r="T243" s="190"/>
      <c r="U243" s="190"/>
      <c r="V243" s="190"/>
      <c r="W243" s="190"/>
      <c r="X243" s="191"/>
      <c r="AT243" s="185" t="s">
        <v>168</v>
      </c>
      <c r="AU243" s="185" t="s">
        <v>84</v>
      </c>
      <c r="AV243" s="13" t="s">
        <v>84</v>
      </c>
      <c r="AW243" s="13" t="s">
        <v>4</v>
      </c>
      <c r="AX243" s="13" t="s">
        <v>79</v>
      </c>
      <c r="AY243" s="185" t="s">
        <v>159</v>
      </c>
    </row>
    <row r="244" spans="1:65" s="2" customFormat="1" ht="21.75" customHeight="1">
      <c r="A244" s="30"/>
      <c r="B244" s="165"/>
      <c r="C244" s="200">
        <v>33</v>
      </c>
      <c r="D244" s="200" t="s">
        <v>182</v>
      </c>
      <c r="E244" s="201" t="s">
        <v>340</v>
      </c>
      <c r="F244" s="202" t="s">
        <v>341</v>
      </c>
      <c r="G244" s="203" t="s">
        <v>164</v>
      </c>
      <c r="H244" s="204">
        <v>19.163</v>
      </c>
      <c r="I244" s="205"/>
      <c r="J244" s="206"/>
      <c r="K244" s="207">
        <f>ROUND(P244*H244,2)</f>
        <v>0</v>
      </c>
      <c r="L244" s="202" t="s">
        <v>178</v>
      </c>
      <c r="M244" s="208"/>
      <c r="N244" s="209" t="s">
        <v>1</v>
      </c>
      <c r="O244" s="174" t="s">
        <v>37</v>
      </c>
      <c r="P244" s="175">
        <f>I244+J244</f>
        <v>0</v>
      </c>
      <c r="Q244" s="175">
        <f>ROUND(I244*H244,2)</f>
        <v>0</v>
      </c>
      <c r="R244" s="175">
        <f>ROUND(J244*H244,2)</f>
        <v>0</v>
      </c>
      <c r="S244" s="56"/>
      <c r="T244" s="176">
        <f>S244*H244</f>
        <v>0</v>
      </c>
      <c r="U244" s="176">
        <v>1.46E-2</v>
      </c>
      <c r="V244" s="176">
        <f>U244*H244</f>
        <v>0.27977980000000002</v>
      </c>
      <c r="W244" s="176">
        <v>0</v>
      </c>
      <c r="X244" s="177">
        <f>W244*H244</f>
        <v>0</v>
      </c>
      <c r="Y244" s="30"/>
      <c r="Z244" s="30"/>
      <c r="AA244" s="30"/>
      <c r="AB244" s="30"/>
      <c r="AC244" s="30"/>
      <c r="AD244" s="30"/>
      <c r="AE244" s="30"/>
      <c r="AR244" s="178" t="s">
        <v>185</v>
      </c>
      <c r="AT244" s="178" t="s">
        <v>182</v>
      </c>
      <c r="AU244" s="178" t="s">
        <v>84</v>
      </c>
      <c r="AY244" s="17" t="s">
        <v>159</v>
      </c>
      <c r="BE244" s="179">
        <f>IF(O244="základní",K244,0)</f>
        <v>0</v>
      </c>
      <c r="BF244" s="179">
        <f>IF(O244="snížená",K244,0)</f>
        <v>0</v>
      </c>
      <c r="BG244" s="179">
        <f>IF(O244="zákl. přenesená",K244,0)</f>
        <v>0</v>
      </c>
      <c r="BH244" s="179">
        <f>IF(O244="sníž. přenesená",K244,0)</f>
        <v>0</v>
      </c>
      <c r="BI244" s="179">
        <f>IF(O244="nulová",K244,0)</f>
        <v>0</v>
      </c>
      <c r="BJ244" s="17" t="s">
        <v>79</v>
      </c>
      <c r="BK244" s="179">
        <f>ROUND(P244*H244,2)</f>
        <v>0</v>
      </c>
      <c r="BL244" s="17" t="s">
        <v>165</v>
      </c>
      <c r="BM244" s="178" t="s">
        <v>342</v>
      </c>
    </row>
    <row r="245" spans="1:65" s="2" customFormat="1">
      <c r="A245" s="30"/>
      <c r="B245" s="31"/>
      <c r="C245" s="30"/>
      <c r="D245" s="180" t="s">
        <v>167</v>
      </c>
      <c r="E245" s="30"/>
      <c r="F245" s="181" t="s">
        <v>343</v>
      </c>
      <c r="G245" s="30"/>
      <c r="H245" s="30"/>
      <c r="I245" s="95"/>
      <c r="J245" s="95"/>
      <c r="K245" s="30"/>
      <c r="L245" s="30"/>
      <c r="M245" s="31"/>
      <c r="N245" s="182"/>
      <c r="O245" s="183"/>
      <c r="P245" s="56"/>
      <c r="Q245" s="56"/>
      <c r="R245" s="56"/>
      <c r="S245" s="56"/>
      <c r="T245" s="56"/>
      <c r="U245" s="56"/>
      <c r="V245" s="56"/>
      <c r="W245" s="56"/>
      <c r="X245" s="57"/>
      <c r="Y245" s="30"/>
      <c r="Z245" s="30"/>
      <c r="AA245" s="30"/>
      <c r="AB245" s="30"/>
      <c r="AC245" s="30"/>
      <c r="AD245" s="30"/>
      <c r="AE245" s="30"/>
      <c r="AT245" s="17" t="s">
        <v>167</v>
      </c>
      <c r="AU245" s="17" t="s">
        <v>84</v>
      </c>
    </row>
    <row r="246" spans="1:65" s="13" customFormat="1">
      <c r="B246" s="184"/>
      <c r="D246" s="180" t="s">
        <v>168</v>
      </c>
      <c r="F246" s="186" t="s">
        <v>344</v>
      </c>
      <c r="H246" s="187">
        <v>19.163</v>
      </c>
      <c r="I246" s="188"/>
      <c r="J246" s="188"/>
      <c r="M246" s="184"/>
      <c r="N246" s="189"/>
      <c r="O246" s="190"/>
      <c r="P246" s="190"/>
      <c r="Q246" s="190"/>
      <c r="R246" s="190"/>
      <c r="S246" s="190"/>
      <c r="T246" s="190"/>
      <c r="U246" s="190"/>
      <c r="V246" s="190"/>
      <c r="W246" s="190"/>
      <c r="X246" s="191"/>
      <c r="AT246" s="185" t="s">
        <v>168</v>
      </c>
      <c r="AU246" s="185" t="s">
        <v>84</v>
      </c>
      <c r="AV246" s="13" t="s">
        <v>84</v>
      </c>
      <c r="AW246" s="13" t="s">
        <v>3</v>
      </c>
      <c r="AX246" s="13" t="s">
        <v>79</v>
      </c>
      <c r="AY246" s="185" t="s">
        <v>159</v>
      </c>
    </row>
    <row r="247" spans="1:65" s="2" customFormat="1" ht="21.75" customHeight="1">
      <c r="A247" s="30"/>
      <c r="B247" s="165"/>
      <c r="C247" s="166">
        <v>34</v>
      </c>
      <c r="D247" s="166" t="s">
        <v>161</v>
      </c>
      <c r="E247" s="167" t="s">
        <v>346</v>
      </c>
      <c r="F247" s="168" t="s">
        <v>347</v>
      </c>
      <c r="G247" s="169" t="s">
        <v>164</v>
      </c>
      <c r="H247" s="170">
        <v>53.795999999999999</v>
      </c>
      <c r="I247" s="171"/>
      <c r="J247" s="171"/>
      <c r="K247" s="172">
        <f>ROUND(P247*H247,2)</f>
        <v>0</v>
      </c>
      <c r="L247" s="168" t="s">
        <v>178</v>
      </c>
      <c r="M247" s="31"/>
      <c r="N247" s="173" t="s">
        <v>1</v>
      </c>
      <c r="O247" s="174" t="s">
        <v>37</v>
      </c>
      <c r="P247" s="175">
        <f>I247+J247</f>
        <v>0</v>
      </c>
      <c r="Q247" s="175">
        <f>ROUND(I247*H247,2)</f>
        <v>0</v>
      </c>
      <c r="R247" s="175">
        <f>ROUND(J247*H247,2)</f>
        <v>0</v>
      </c>
      <c r="S247" s="56"/>
      <c r="T247" s="176">
        <f>S247*H247</f>
        <v>0</v>
      </c>
      <c r="U247" s="176">
        <v>2.6800000000000001E-3</v>
      </c>
      <c r="V247" s="176">
        <f>U247*H247</f>
        <v>0.14417328000000001</v>
      </c>
      <c r="W247" s="176">
        <v>0</v>
      </c>
      <c r="X247" s="177">
        <f>W247*H247</f>
        <v>0</v>
      </c>
      <c r="Y247" s="30"/>
      <c r="Z247" s="30"/>
      <c r="AA247" s="30"/>
      <c r="AB247" s="30"/>
      <c r="AC247" s="30"/>
      <c r="AD247" s="30"/>
      <c r="AE247" s="30"/>
      <c r="AR247" s="178" t="s">
        <v>165</v>
      </c>
      <c r="AT247" s="178" t="s">
        <v>161</v>
      </c>
      <c r="AU247" s="178" t="s">
        <v>84</v>
      </c>
      <c r="AY247" s="17" t="s">
        <v>159</v>
      </c>
      <c r="BE247" s="179">
        <f>IF(O247="základní",K247,0)</f>
        <v>0</v>
      </c>
      <c r="BF247" s="179">
        <f>IF(O247="snížená",K247,0)</f>
        <v>0</v>
      </c>
      <c r="BG247" s="179">
        <f>IF(O247="zákl. přenesená",K247,0)</f>
        <v>0</v>
      </c>
      <c r="BH247" s="179">
        <f>IF(O247="sníž. přenesená",K247,0)</f>
        <v>0</v>
      </c>
      <c r="BI247" s="179">
        <f>IF(O247="nulová",K247,0)</f>
        <v>0</v>
      </c>
      <c r="BJ247" s="17" t="s">
        <v>79</v>
      </c>
      <c r="BK247" s="179">
        <f>ROUND(P247*H247,2)</f>
        <v>0</v>
      </c>
      <c r="BL247" s="17" t="s">
        <v>165</v>
      </c>
      <c r="BM247" s="178" t="s">
        <v>348</v>
      </c>
    </row>
    <row r="248" spans="1:65" s="2" customFormat="1" ht="19.5">
      <c r="A248" s="30"/>
      <c r="B248" s="31"/>
      <c r="C248" s="30"/>
      <c r="D248" s="180" t="s">
        <v>167</v>
      </c>
      <c r="E248" s="30"/>
      <c r="F248" s="181" t="s">
        <v>349</v>
      </c>
      <c r="G248" s="30"/>
      <c r="H248" s="30"/>
      <c r="I248" s="95"/>
      <c r="J248" s="95"/>
      <c r="K248" s="30"/>
      <c r="L248" s="30"/>
      <c r="M248" s="31"/>
      <c r="N248" s="182"/>
      <c r="O248" s="183"/>
      <c r="P248" s="56"/>
      <c r="Q248" s="56"/>
      <c r="R248" s="56"/>
      <c r="S248" s="56"/>
      <c r="T248" s="56"/>
      <c r="U248" s="56"/>
      <c r="V248" s="56"/>
      <c r="W248" s="56"/>
      <c r="X248" s="57"/>
      <c r="Y248" s="30"/>
      <c r="Z248" s="30"/>
      <c r="AA248" s="30"/>
      <c r="AB248" s="30"/>
      <c r="AC248" s="30"/>
      <c r="AD248" s="30"/>
      <c r="AE248" s="30"/>
      <c r="AT248" s="17" t="s">
        <v>167</v>
      </c>
      <c r="AU248" s="17" t="s">
        <v>84</v>
      </c>
    </row>
    <row r="249" spans="1:65" s="13" customFormat="1">
      <c r="B249" s="184"/>
      <c r="D249" s="180" t="s">
        <v>168</v>
      </c>
      <c r="E249" s="185" t="s">
        <v>1</v>
      </c>
      <c r="F249" s="186" t="s">
        <v>95</v>
      </c>
      <c r="H249" s="187">
        <v>31.643999999999998</v>
      </c>
      <c r="I249" s="188"/>
      <c r="J249" s="188"/>
      <c r="M249" s="184"/>
      <c r="N249" s="189"/>
      <c r="O249" s="190"/>
      <c r="P249" s="190"/>
      <c r="Q249" s="190"/>
      <c r="R249" s="190"/>
      <c r="S249" s="190"/>
      <c r="T249" s="190"/>
      <c r="U249" s="190"/>
      <c r="V249" s="190"/>
      <c r="W249" s="190"/>
      <c r="X249" s="191"/>
      <c r="AT249" s="185" t="s">
        <v>168</v>
      </c>
      <c r="AU249" s="185" t="s">
        <v>84</v>
      </c>
      <c r="AV249" s="13" t="s">
        <v>84</v>
      </c>
      <c r="AW249" s="13" t="s">
        <v>4</v>
      </c>
      <c r="AX249" s="13" t="s">
        <v>74</v>
      </c>
      <c r="AY249" s="185" t="s">
        <v>159</v>
      </c>
    </row>
    <row r="250" spans="1:65" s="13" customFormat="1">
      <c r="B250" s="184"/>
      <c r="D250" s="180" t="s">
        <v>168</v>
      </c>
      <c r="E250" s="185" t="s">
        <v>1</v>
      </c>
      <c r="F250" s="186" t="s">
        <v>262</v>
      </c>
      <c r="H250" s="187">
        <v>22.152000000000001</v>
      </c>
      <c r="I250" s="188"/>
      <c r="J250" s="188"/>
      <c r="M250" s="184"/>
      <c r="N250" s="189"/>
      <c r="O250" s="190"/>
      <c r="P250" s="190"/>
      <c r="Q250" s="190"/>
      <c r="R250" s="190"/>
      <c r="S250" s="190"/>
      <c r="T250" s="190"/>
      <c r="U250" s="190"/>
      <c r="V250" s="190"/>
      <c r="W250" s="190"/>
      <c r="X250" s="191"/>
      <c r="AT250" s="185" t="s">
        <v>168</v>
      </c>
      <c r="AU250" s="185" t="s">
        <v>84</v>
      </c>
      <c r="AV250" s="13" t="s">
        <v>84</v>
      </c>
      <c r="AW250" s="13" t="s">
        <v>4</v>
      </c>
      <c r="AX250" s="13" t="s">
        <v>74</v>
      </c>
      <c r="AY250" s="185" t="s">
        <v>159</v>
      </c>
    </row>
    <row r="251" spans="1:65" s="14" customFormat="1">
      <c r="B251" s="192"/>
      <c r="D251" s="180" t="s">
        <v>168</v>
      </c>
      <c r="E251" s="193" t="s">
        <v>1</v>
      </c>
      <c r="F251" s="194" t="s">
        <v>171</v>
      </c>
      <c r="H251" s="195">
        <v>53.795999999999999</v>
      </c>
      <c r="I251" s="196"/>
      <c r="J251" s="196"/>
      <c r="M251" s="192"/>
      <c r="N251" s="197"/>
      <c r="O251" s="198"/>
      <c r="P251" s="198"/>
      <c r="Q251" s="198"/>
      <c r="R251" s="198"/>
      <c r="S251" s="198"/>
      <c r="T251" s="198"/>
      <c r="U251" s="198"/>
      <c r="V251" s="198"/>
      <c r="W251" s="198"/>
      <c r="X251" s="199"/>
      <c r="AT251" s="193" t="s">
        <v>168</v>
      </c>
      <c r="AU251" s="193" t="s">
        <v>84</v>
      </c>
      <c r="AV251" s="14" t="s">
        <v>165</v>
      </c>
      <c r="AW251" s="14" t="s">
        <v>4</v>
      </c>
      <c r="AX251" s="14" t="s">
        <v>79</v>
      </c>
      <c r="AY251" s="193" t="s">
        <v>159</v>
      </c>
    </row>
    <row r="252" spans="1:65" s="2" customFormat="1" ht="21.75" customHeight="1">
      <c r="A252" s="30"/>
      <c r="B252" s="165"/>
      <c r="C252" s="166">
        <v>35</v>
      </c>
      <c r="D252" s="166" t="s">
        <v>161</v>
      </c>
      <c r="E252" s="167" t="s">
        <v>351</v>
      </c>
      <c r="F252" s="168" t="s">
        <v>352</v>
      </c>
      <c r="G252" s="169" t="s">
        <v>164</v>
      </c>
      <c r="H252" s="170">
        <v>18.989999999999998</v>
      </c>
      <c r="I252" s="171"/>
      <c r="J252" s="171"/>
      <c r="K252" s="172">
        <f>ROUND(P252*H252,2)</f>
        <v>0</v>
      </c>
      <c r="L252" s="168" t="s">
        <v>178</v>
      </c>
      <c r="M252" s="31"/>
      <c r="N252" s="173" t="s">
        <v>1</v>
      </c>
      <c r="O252" s="174" t="s">
        <v>37</v>
      </c>
      <c r="P252" s="175">
        <f>I252+J252</f>
        <v>0</v>
      </c>
      <c r="Q252" s="175">
        <f>ROUND(I252*H252,2)</f>
        <v>0</v>
      </c>
      <c r="R252" s="175">
        <f>ROUND(J252*H252,2)</f>
        <v>0</v>
      </c>
      <c r="S252" s="56"/>
      <c r="T252" s="176">
        <f>S252*H252</f>
        <v>0</v>
      </c>
      <c r="U252" s="176">
        <v>0</v>
      </c>
      <c r="V252" s="176">
        <f>U252*H252</f>
        <v>0</v>
      </c>
      <c r="W252" s="176">
        <v>0</v>
      </c>
      <c r="X252" s="177">
        <f>W252*H252</f>
        <v>0</v>
      </c>
      <c r="Y252" s="30"/>
      <c r="Z252" s="30"/>
      <c r="AA252" s="30"/>
      <c r="AB252" s="30"/>
      <c r="AC252" s="30"/>
      <c r="AD252" s="30"/>
      <c r="AE252" s="30"/>
      <c r="AR252" s="178" t="s">
        <v>165</v>
      </c>
      <c r="AT252" s="178" t="s">
        <v>161</v>
      </c>
      <c r="AU252" s="178" t="s">
        <v>84</v>
      </c>
      <c r="AY252" s="17" t="s">
        <v>159</v>
      </c>
      <c r="BE252" s="179">
        <f>IF(O252="základní",K252,0)</f>
        <v>0</v>
      </c>
      <c r="BF252" s="179">
        <f>IF(O252="snížená",K252,0)</f>
        <v>0</v>
      </c>
      <c r="BG252" s="179">
        <f>IF(O252="zákl. přenesená",K252,0)</f>
        <v>0</v>
      </c>
      <c r="BH252" s="179">
        <f>IF(O252="sníž. přenesená",K252,0)</f>
        <v>0</v>
      </c>
      <c r="BI252" s="179">
        <f>IF(O252="nulová",K252,0)</f>
        <v>0</v>
      </c>
      <c r="BJ252" s="17" t="s">
        <v>79</v>
      </c>
      <c r="BK252" s="179">
        <f>ROUND(P252*H252,2)</f>
        <v>0</v>
      </c>
      <c r="BL252" s="17" t="s">
        <v>165</v>
      </c>
      <c r="BM252" s="178" t="s">
        <v>353</v>
      </c>
    </row>
    <row r="253" spans="1:65" s="2" customFormat="1" ht="19.5">
      <c r="A253" s="30"/>
      <c r="B253" s="31"/>
      <c r="C253" s="30"/>
      <c r="D253" s="180" t="s">
        <v>167</v>
      </c>
      <c r="E253" s="30"/>
      <c r="F253" s="181" t="s">
        <v>354</v>
      </c>
      <c r="G253" s="30"/>
      <c r="H253" s="30"/>
      <c r="I253" s="95"/>
      <c r="J253" s="95"/>
      <c r="K253" s="30"/>
      <c r="L253" s="30"/>
      <c r="M253" s="31"/>
      <c r="N253" s="182"/>
      <c r="O253" s="183"/>
      <c r="P253" s="56"/>
      <c r="Q253" s="56"/>
      <c r="R253" s="56"/>
      <c r="S253" s="56"/>
      <c r="T253" s="56"/>
      <c r="U253" s="56"/>
      <c r="V253" s="56"/>
      <c r="W253" s="56"/>
      <c r="X253" s="57"/>
      <c r="Y253" s="30"/>
      <c r="Z253" s="30"/>
      <c r="AA253" s="30"/>
      <c r="AB253" s="30"/>
      <c r="AC253" s="30"/>
      <c r="AD253" s="30"/>
      <c r="AE253" s="30"/>
      <c r="AT253" s="17" t="s">
        <v>167</v>
      </c>
      <c r="AU253" s="17" t="s">
        <v>84</v>
      </c>
    </row>
    <row r="254" spans="1:65" s="13" customFormat="1">
      <c r="B254" s="184"/>
      <c r="D254" s="180" t="s">
        <v>168</v>
      </c>
      <c r="E254" s="185" t="s">
        <v>1</v>
      </c>
      <c r="F254" s="186" t="s">
        <v>355</v>
      </c>
      <c r="H254" s="187">
        <v>10.5</v>
      </c>
      <c r="I254" s="188"/>
      <c r="J254" s="188"/>
      <c r="M254" s="184"/>
      <c r="N254" s="189"/>
      <c r="O254" s="190"/>
      <c r="P254" s="190"/>
      <c r="Q254" s="190"/>
      <c r="R254" s="190"/>
      <c r="S254" s="190"/>
      <c r="T254" s="190"/>
      <c r="U254" s="190"/>
      <c r="V254" s="190"/>
      <c r="W254" s="190"/>
      <c r="X254" s="191"/>
      <c r="AT254" s="185" t="s">
        <v>168</v>
      </c>
      <c r="AU254" s="185" t="s">
        <v>84</v>
      </c>
      <c r="AV254" s="13" t="s">
        <v>84</v>
      </c>
      <c r="AW254" s="13" t="s">
        <v>4</v>
      </c>
      <c r="AX254" s="13" t="s">
        <v>74</v>
      </c>
      <c r="AY254" s="185" t="s">
        <v>159</v>
      </c>
    </row>
    <row r="255" spans="1:65" s="13" customFormat="1">
      <c r="B255" s="184"/>
      <c r="D255" s="180" t="s">
        <v>168</v>
      </c>
      <c r="E255" s="185" t="s">
        <v>1</v>
      </c>
      <c r="F255" s="186" t="s">
        <v>356</v>
      </c>
      <c r="H255" s="187">
        <v>1.89</v>
      </c>
      <c r="I255" s="188"/>
      <c r="J255" s="188"/>
      <c r="M255" s="184"/>
      <c r="N255" s="189"/>
      <c r="O255" s="190"/>
      <c r="P255" s="190"/>
      <c r="Q255" s="190"/>
      <c r="R255" s="190"/>
      <c r="S255" s="190"/>
      <c r="T255" s="190"/>
      <c r="U255" s="190"/>
      <c r="V255" s="190"/>
      <c r="W255" s="190"/>
      <c r="X255" s="191"/>
      <c r="AT255" s="185" t="s">
        <v>168</v>
      </c>
      <c r="AU255" s="185" t="s">
        <v>84</v>
      </c>
      <c r="AV255" s="13" t="s">
        <v>84</v>
      </c>
      <c r="AW255" s="13" t="s">
        <v>4</v>
      </c>
      <c r="AX255" s="13" t="s">
        <v>74</v>
      </c>
      <c r="AY255" s="185" t="s">
        <v>159</v>
      </c>
    </row>
    <row r="256" spans="1:65" s="13" customFormat="1">
      <c r="B256" s="184"/>
      <c r="D256" s="180" t="s">
        <v>168</v>
      </c>
      <c r="E256" s="185" t="s">
        <v>1</v>
      </c>
      <c r="F256" s="186" t="s">
        <v>357</v>
      </c>
      <c r="H256" s="187">
        <v>1.5</v>
      </c>
      <c r="I256" s="188"/>
      <c r="J256" s="188"/>
      <c r="M256" s="184"/>
      <c r="N256" s="189"/>
      <c r="O256" s="190"/>
      <c r="P256" s="190"/>
      <c r="Q256" s="190"/>
      <c r="R256" s="190"/>
      <c r="S256" s="190"/>
      <c r="T256" s="190"/>
      <c r="U256" s="190"/>
      <c r="V256" s="190"/>
      <c r="W256" s="190"/>
      <c r="X256" s="191"/>
      <c r="AT256" s="185" t="s">
        <v>168</v>
      </c>
      <c r="AU256" s="185" t="s">
        <v>84</v>
      </c>
      <c r="AV256" s="13" t="s">
        <v>84</v>
      </c>
      <c r="AW256" s="13" t="s">
        <v>4</v>
      </c>
      <c r="AX256" s="13" t="s">
        <v>74</v>
      </c>
      <c r="AY256" s="185" t="s">
        <v>159</v>
      </c>
    </row>
    <row r="257" spans="1:65" s="13" customFormat="1">
      <c r="B257" s="184"/>
      <c r="D257" s="180" t="s">
        <v>168</v>
      </c>
      <c r="E257" s="185" t="s">
        <v>1</v>
      </c>
      <c r="F257" s="186" t="s">
        <v>358</v>
      </c>
      <c r="H257" s="187">
        <v>5.0999999999999996</v>
      </c>
      <c r="I257" s="188"/>
      <c r="J257" s="188"/>
      <c r="M257" s="184"/>
      <c r="N257" s="189"/>
      <c r="O257" s="190"/>
      <c r="P257" s="190"/>
      <c r="Q257" s="190"/>
      <c r="R257" s="190"/>
      <c r="S257" s="190"/>
      <c r="T257" s="190"/>
      <c r="U257" s="190"/>
      <c r="V257" s="190"/>
      <c r="W257" s="190"/>
      <c r="X257" s="191"/>
      <c r="AT257" s="185" t="s">
        <v>168</v>
      </c>
      <c r="AU257" s="185" t="s">
        <v>84</v>
      </c>
      <c r="AV257" s="13" t="s">
        <v>84</v>
      </c>
      <c r="AW257" s="13" t="s">
        <v>4</v>
      </c>
      <c r="AX257" s="13" t="s">
        <v>74</v>
      </c>
      <c r="AY257" s="185" t="s">
        <v>159</v>
      </c>
    </row>
    <row r="258" spans="1:65" s="14" customFormat="1">
      <c r="B258" s="192"/>
      <c r="D258" s="180" t="s">
        <v>168</v>
      </c>
      <c r="E258" s="193" t="s">
        <v>1</v>
      </c>
      <c r="F258" s="194" t="s">
        <v>171</v>
      </c>
      <c r="H258" s="195">
        <v>18.990000000000002</v>
      </c>
      <c r="I258" s="196"/>
      <c r="J258" s="196"/>
      <c r="M258" s="192"/>
      <c r="N258" s="197"/>
      <c r="O258" s="198"/>
      <c r="P258" s="198"/>
      <c r="Q258" s="198"/>
      <c r="R258" s="198"/>
      <c r="S258" s="198"/>
      <c r="T258" s="198"/>
      <c r="U258" s="198"/>
      <c r="V258" s="198"/>
      <c r="W258" s="198"/>
      <c r="X258" s="199"/>
      <c r="AT258" s="193" t="s">
        <v>168</v>
      </c>
      <c r="AU258" s="193" t="s">
        <v>84</v>
      </c>
      <c r="AV258" s="14" t="s">
        <v>165</v>
      </c>
      <c r="AW258" s="14" t="s">
        <v>4</v>
      </c>
      <c r="AX258" s="14" t="s">
        <v>79</v>
      </c>
      <c r="AY258" s="193" t="s">
        <v>159</v>
      </c>
    </row>
    <row r="259" spans="1:65" s="2" customFormat="1" ht="21.75" customHeight="1">
      <c r="A259" s="30"/>
      <c r="B259" s="165"/>
      <c r="C259" s="166">
        <v>36</v>
      </c>
      <c r="D259" s="166" t="s">
        <v>161</v>
      </c>
      <c r="E259" s="167" t="s">
        <v>360</v>
      </c>
      <c r="F259" s="168" t="s">
        <v>361</v>
      </c>
      <c r="G259" s="169" t="s">
        <v>208</v>
      </c>
      <c r="H259" s="170">
        <v>1.9470000000000001</v>
      </c>
      <c r="I259" s="171"/>
      <c r="J259" s="171"/>
      <c r="K259" s="172">
        <f>ROUND(P259*H259,2)</f>
        <v>0</v>
      </c>
      <c r="L259" s="168" t="s">
        <v>178</v>
      </c>
      <c r="M259" s="31"/>
      <c r="N259" s="173" t="s">
        <v>1</v>
      </c>
      <c r="O259" s="174" t="s">
        <v>37</v>
      </c>
      <c r="P259" s="175">
        <f>I259+J259</f>
        <v>0</v>
      </c>
      <c r="Q259" s="175">
        <f>ROUND(I259*H259,2)</f>
        <v>0</v>
      </c>
      <c r="R259" s="175">
        <f>ROUND(J259*H259,2)</f>
        <v>0</v>
      </c>
      <c r="S259" s="56"/>
      <c r="T259" s="176">
        <f>S259*H259</f>
        <v>0</v>
      </c>
      <c r="U259" s="176">
        <v>2.2563399999999998</v>
      </c>
      <c r="V259" s="176">
        <f>U259*H259</f>
        <v>4.3930939799999997</v>
      </c>
      <c r="W259" s="176">
        <v>0</v>
      </c>
      <c r="X259" s="177">
        <f>W259*H259</f>
        <v>0</v>
      </c>
      <c r="Y259" s="30"/>
      <c r="Z259" s="30"/>
      <c r="AA259" s="30"/>
      <c r="AB259" s="30"/>
      <c r="AC259" s="30"/>
      <c r="AD259" s="30"/>
      <c r="AE259" s="30"/>
      <c r="AR259" s="178" t="s">
        <v>165</v>
      </c>
      <c r="AT259" s="178" t="s">
        <v>161</v>
      </c>
      <c r="AU259" s="178" t="s">
        <v>84</v>
      </c>
      <c r="AY259" s="17" t="s">
        <v>159</v>
      </c>
      <c r="BE259" s="179">
        <f>IF(O259="základní",K259,0)</f>
        <v>0</v>
      </c>
      <c r="BF259" s="179">
        <f>IF(O259="snížená",K259,0)</f>
        <v>0</v>
      </c>
      <c r="BG259" s="179">
        <f>IF(O259="zákl. přenesená",K259,0)</f>
        <v>0</v>
      </c>
      <c r="BH259" s="179">
        <f>IF(O259="sníž. přenesená",K259,0)</f>
        <v>0</v>
      </c>
      <c r="BI259" s="179">
        <f>IF(O259="nulová",K259,0)</f>
        <v>0</v>
      </c>
      <c r="BJ259" s="17" t="s">
        <v>79</v>
      </c>
      <c r="BK259" s="179">
        <f>ROUND(P259*H259,2)</f>
        <v>0</v>
      </c>
      <c r="BL259" s="17" t="s">
        <v>165</v>
      </c>
      <c r="BM259" s="178" t="s">
        <v>362</v>
      </c>
    </row>
    <row r="260" spans="1:65" s="2" customFormat="1" ht="19.5">
      <c r="A260" s="30"/>
      <c r="B260" s="31"/>
      <c r="C260" s="30"/>
      <c r="D260" s="180" t="s">
        <v>167</v>
      </c>
      <c r="E260" s="30"/>
      <c r="F260" s="181" t="s">
        <v>363</v>
      </c>
      <c r="G260" s="30"/>
      <c r="H260" s="30"/>
      <c r="I260" s="95"/>
      <c r="J260" s="95"/>
      <c r="K260" s="30"/>
      <c r="L260" s="30"/>
      <c r="M260" s="31"/>
      <c r="N260" s="182"/>
      <c r="O260" s="183"/>
      <c r="P260" s="56"/>
      <c r="Q260" s="56"/>
      <c r="R260" s="56"/>
      <c r="S260" s="56"/>
      <c r="T260" s="56"/>
      <c r="U260" s="56"/>
      <c r="V260" s="56"/>
      <c r="W260" s="56"/>
      <c r="X260" s="57"/>
      <c r="Y260" s="30"/>
      <c r="Z260" s="30"/>
      <c r="AA260" s="30"/>
      <c r="AB260" s="30"/>
      <c r="AC260" s="30"/>
      <c r="AD260" s="30"/>
      <c r="AE260" s="30"/>
      <c r="AT260" s="17" t="s">
        <v>167</v>
      </c>
      <c r="AU260" s="17" t="s">
        <v>84</v>
      </c>
    </row>
    <row r="261" spans="1:65" s="13" customFormat="1">
      <c r="B261" s="184"/>
      <c r="D261" s="180" t="s">
        <v>168</v>
      </c>
      <c r="E261" s="185" t="s">
        <v>1</v>
      </c>
      <c r="F261" s="186" t="s">
        <v>364</v>
      </c>
      <c r="H261" s="187">
        <v>1.9470000000000001</v>
      </c>
      <c r="I261" s="188"/>
      <c r="J261" s="188"/>
      <c r="M261" s="184"/>
      <c r="N261" s="189"/>
      <c r="O261" s="190"/>
      <c r="P261" s="190"/>
      <c r="Q261" s="190"/>
      <c r="R261" s="190"/>
      <c r="S261" s="190"/>
      <c r="T261" s="190"/>
      <c r="U261" s="190"/>
      <c r="V261" s="190"/>
      <c r="W261" s="190"/>
      <c r="X261" s="191"/>
      <c r="AT261" s="185" t="s">
        <v>168</v>
      </c>
      <c r="AU261" s="185" t="s">
        <v>84</v>
      </c>
      <c r="AV261" s="13" t="s">
        <v>84</v>
      </c>
      <c r="AW261" s="13" t="s">
        <v>4</v>
      </c>
      <c r="AX261" s="13" t="s">
        <v>79</v>
      </c>
      <c r="AY261" s="185" t="s">
        <v>159</v>
      </c>
    </row>
    <row r="262" spans="1:65" s="2" customFormat="1" ht="21.75" customHeight="1">
      <c r="A262" s="30"/>
      <c r="B262" s="165"/>
      <c r="C262" s="166">
        <v>37</v>
      </c>
      <c r="D262" s="166" t="s">
        <v>161</v>
      </c>
      <c r="E262" s="167" t="s">
        <v>366</v>
      </c>
      <c r="F262" s="168" t="s">
        <v>367</v>
      </c>
      <c r="G262" s="169" t="s">
        <v>164</v>
      </c>
      <c r="H262" s="170">
        <v>77.86</v>
      </c>
      <c r="I262" s="171"/>
      <c r="J262" s="171"/>
      <c r="K262" s="172">
        <f>ROUND(P262*H262,2)</f>
        <v>0</v>
      </c>
      <c r="L262" s="168" t="s">
        <v>178</v>
      </c>
      <c r="M262" s="31"/>
      <c r="N262" s="173" t="s">
        <v>1</v>
      </c>
      <c r="O262" s="174" t="s">
        <v>37</v>
      </c>
      <c r="P262" s="175">
        <f>I262+J262</f>
        <v>0</v>
      </c>
      <c r="Q262" s="175">
        <f>ROUND(I262*H262,2)</f>
        <v>0</v>
      </c>
      <c r="R262" s="175">
        <f>ROUND(J262*H262,2)</f>
        <v>0</v>
      </c>
      <c r="S262" s="56"/>
      <c r="T262" s="176">
        <f>S262*H262</f>
        <v>0</v>
      </c>
      <c r="U262" s="176">
        <v>3.3E-4</v>
      </c>
      <c r="V262" s="176">
        <f>U262*H262</f>
        <v>2.5693799999999999E-2</v>
      </c>
      <c r="W262" s="176">
        <v>0</v>
      </c>
      <c r="X262" s="177">
        <f>W262*H262</f>
        <v>0</v>
      </c>
      <c r="Y262" s="30"/>
      <c r="Z262" s="30"/>
      <c r="AA262" s="30"/>
      <c r="AB262" s="30"/>
      <c r="AC262" s="30"/>
      <c r="AD262" s="30"/>
      <c r="AE262" s="30"/>
      <c r="AR262" s="178" t="s">
        <v>165</v>
      </c>
      <c r="AT262" s="178" t="s">
        <v>161</v>
      </c>
      <c r="AU262" s="178" t="s">
        <v>84</v>
      </c>
      <c r="AY262" s="17" t="s">
        <v>159</v>
      </c>
      <c r="BE262" s="179">
        <f>IF(O262="základní",K262,0)</f>
        <v>0</v>
      </c>
      <c r="BF262" s="179">
        <f>IF(O262="snížená",K262,0)</f>
        <v>0</v>
      </c>
      <c r="BG262" s="179">
        <f>IF(O262="zákl. přenesená",K262,0)</f>
        <v>0</v>
      </c>
      <c r="BH262" s="179">
        <f>IF(O262="sníž. přenesená",K262,0)</f>
        <v>0</v>
      </c>
      <c r="BI262" s="179">
        <f>IF(O262="nulová",K262,0)</f>
        <v>0</v>
      </c>
      <c r="BJ262" s="17" t="s">
        <v>79</v>
      </c>
      <c r="BK262" s="179">
        <f>ROUND(P262*H262,2)</f>
        <v>0</v>
      </c>
      <c r="BL262" s="17" t="s">
        <v>165</v>
      </c>
      <c r="BM262" s="178" t="s">
        <v>368</v>
      </c>
    </row>
    <row r="263" spans="1:65" s="2" customFormat="1">
      <c r="A263" s="30"/>
      <c r="B263" s="31"/>
      <c r="C263" s="30"/>
      <c r="D263" s="180" t="s">
        <v>167</v>
      </c>
      <c r="E263" s="30"/>
      <c r="F263" s="181" t="s">
        <v>369</v>
      </c>
      <c r="G263" s="30"/>
      <c r="H263" s="30"/>
      <c r="I263" s="95"/>
      <c r="J263" s="95"/>
      <c r="K263" s="30"/>
      <c r="L263" s="30"/>
      <c r="M263" s="31"/>
      <c r="N263" s="182"/>
      <c r="O263" s="183"/>
      <c r="P263" s="56"/>
      <c r="Q263" s="56"/>
      <c r="R263" s="56"/>
      <c r="S263" s="56"/>
      <c r="T263" s="56"/>
      <c r="U263" s="56"/>
      <c r="V263" s="56"/>
      <c r="W263" s="56"/>
      <c r="X263" s="57"/>
      <c r="Y263" s="30"/>
      <c r="Z263" s="30"/>
      <c r="AA263" s="30"/>
      <c r="AB263" s="30"/>
      <c r="AC263" s="30"/>
      <c r="AD263" s="30"/>
      <c r="AE263" s="30"/>
      <c r="AT263" s="17" t="s">
        <v>167</v>
      </c>
      <c r="AU263" s="17" t="s">
        <v>84</v>
      </c>
    </row>
    <row r="264" spans="1:65" s="13" customFormat="1">
      <c r="B264" s="184"/>
      <c r="D264" s="180" t="s">
        <v>168</v>
      </c>
      <c r="E264" s="185" t="s">
        <v>1</v>
      </c>
      <c r="F264" s="186" t="s">
        <v>370</v>
      </c>
      <c r="H264" s="187">
        <v>77.86</v>
      </c>
      <c r="I264" s="188"/>
      <c r="J264" s="188"/>
      <c r="M264" s="184"/>
      <c r="N264" s="189"/>
      <c r="O264" s="190"/>
      <c r="P264" s="190"/>
      <c r="Q264" s="190"/>
      <c r="R264" s="190"/>
      <c r="S264" s="190"/>
      <c r="T264" s="190"/>
      <c r="U264" s="190"/>
      <c r="V264" s="190"/>
      <c r="W264" s="190"/>
      <c r="X264" s="191"/>
      <c r="AT264" s="185" t="s">
        <v>168</v>
      </c>
      <c r="AU264" s="185" t="s">
        <v>84</v>
      </c>
      <c r="AV264" s="13" t="s">
        <v>84</v>
      </c>
      <c r="AW264" s="13" t="s">
        <v>4</v>
      </c>
      <c r="AX264" s="13" t="s">
        <v>79</v>
      </c>
      <c r="AY264" s="185" t="s">
        <v>159</v>
      </c>
    </row>
    <row r="265" spans="1:65" s="2" customFormat="1" ht="21.75" customHeight="1">
      <c r="A265" s="30"/>
      <c r="B265" s="165"/>
      <c r="C265" s="166">
        <v>38</v>
      </c>
      <c r="D265" s="166" t="s">
        <v>161</v>
      </c>
      <c r="E265" s="167" t="s">
        <v>372</v>
      </c>
      <c r="F265" s="168" t="s">
        <v>1028</v>
      </c>
      <c r="G265" s="169" t="s">
        <v>173</v>
      </c>
      <c r="H265" s="170">
        <v>1</v>
      </c>
      <c r="I265" s="171"/>
      <c r="J265" s="171"/>
      <c r="K265" s="172">
        <f>ROUND(P265*H265,2)</f>
        <v>0</v>
      </c>
      <c r="L265" s="168" t="s">
        <v>178</v>
      </c>
      <c r="M265" s="31"/>
      <c r="N265" s="173" t="s">
        <v>1</v>
      </c>
      <c r="O265" s="174" t="s">
        <v>37</v>
      </c>
      <c r="P265" s="175">
        <f>I265+J265</f>
        <v>0</v>
      </c>
      <c r="Q265" s="175">
        <f>ROUND(I265*H265,2)</f>
        <v>0</v>
      </c>
      <c r="R265" s="175">
        <f>ROUND(J265*H265,2)</f>
        <v>0</v>
      </c>
      <c r="S265" s="56"/>
      <c r="T265" s="176">
        <f>S265*H265</f>
        <v>0</v>
      </c>
      <c r="U265" s="176">
        <v>0.44169999999999998</v>
      </c>
      <c r="V265" s="176">
        <f>U265*H265</f>
        <v>0.44169999999999998</v>
      </c>
      <c r="W265" s="176">
        <v>0</v>
      </c>
      <c r="X265" s="177">
        <f>W265*H265</f>
        <v>0</v>
      </c>
      <c r="Y265" s="30"/>
      <c r="Z265" s="30"/>
      <c r="AA265" s="30"/>
      <c r="AB265" s="30"/>
      <c r="AC265" s="30"/>
      <c r="AD265" s="30"/>
      <c r="AE265" s="30"/>
      <c r="AR265" s="178" t="s">
        <v>165</v>
      </c>
      <c r="AT265" s="178" t="s">
        <v>161</v>
      </c>
      <c r="AU265" s="178" t="s">
        <v>84</v>
      </c>
      <c r="AY265" s="17" t="s">
        <v>159</v>
      </c>
      <c r="BE265" s="179">
        <f>IF(O265="základní",K265,0)</f>
        <v>0</v>
      </c>
      <c r="BF265" s="179">
        <f>IF(O265="snížená",K265,0)</f>
        <v>0</v>
      </c>
      <c r="BG265" s="179">
        <f>IF(O265="zákl. přenesená",K265,0)</f>
        <v>0</v>
      </c>
      <c r="BH265" s="179">
        <f>IF(O265="sníž. přenesená",K265,0)</f>
        <v>0</v>
      </c>
      <c r="BI265" s="179">
        <f>IF(O265="nulová",K265,0)</f>
        <v>0</v>
      </c>
      <c r="BJ265" s="17" t="s">
        <v>79</v>
      </c>
      <c r="BK265" s="179">
        <f>ROUND(P265*H265,2)</f>
        <v>0</v>
      </c>
      <c r="BL265" s="17" t="s">
        <v>165</v>
      </c>
      <c r="BM265" s="178" t="s">
        <v>373</v>
      </c>
    </row>
    <row r="266" spans="1:65" s="2" customFormat="1" ht="29.25">
      <c r="A266" s="30"/>
      <c r="B266" s="31"/>
      <c r="C266" s="30"/>
      <c r="D266" s="180" t="s">
        <v>167</v>
      </c>
      <c r="E266" s="30"/>
      <c r="F266" s="181" t="s">
        <v>1027</v>
      </c>
      <c r="G266" s="30"/>
      <c r="H266" s="30"/>
      <c r="I266" s="95"/>
      <c r="J266" s="95"/>
      <c r="K266" s="30"/>
      <c r="L266" s="30"/>
      <c r="M266" s="31"/>
      <c r="N266" s="182"/>
      <c r="O266" s="183"/>
      <c r="P266" s="56"/>
      <c r="Q266" s="56"/>
      <c r="R266" s="56"/>
      <c r="S266" s="56"/>
      <c r="T266" s="56"/>
      <c r="U266" s="56"/>
      <c r="V266" s="56"/>
      <c r="W266" s="56"/>
      <c r="X266" s="57"/>
      <c r="Y266" s="30"/>
      <c r="Z266" s="30"/>
      <c r="AA266" s="30"/>
      <c r="AB266" s="30"/>
      <c r="AC266" s="30"/>
      <c r="AD266" s="30"/>
      <c r="AE266" s="30"/>
      <c r="AT266" s="17" t="s">
        <v>167</v>
      </c>
      <c r="AU266" s="17" t="s">
        <v>84</v>
      </c>
    </row>
    <row r="267" spans="1:65" s="2" customFormat="1" ht="21.75" customHeight="1">
      <c r="A267" s="30"/>
      <c r="B267" s="165"/>
      <c r="C267" s="200">
        <v>39</v>
      </c>
      <c r="D267" s="200" t="s">
        <v>182</v>
      </c>
      <c r="E267" s="201" t="s">
        <v>375</v>
      </c>
      <c r="F267" s="202" t="s">
        <v>1035</v>
      </c>
      <c r="G267" s="203" t="s">
        <v>173</v>
      </c>
      <c r="H267" s="204">
        <v>1</v>
      </c>
      <c r="I267" s="205"/>
      <c r="J267" s="206"/>
      <c r="K267" s="207">
        <f>ROUND(P267*H267,2)</f>
        <v>0</v>
      </c>
      <c r="L267" s="202" t="s">
        <v>178</v>
      </c>
      <c r="M267" s="208"/>
      <c r="N267" s="209" t="s">
        <v>1</v>
      </c>
      <c r="O267" s="174" t="s">
        <v>37</v>
      </c>
      <c r="P267" s="175">
        <f>I267+J267</f>
        <v>0</v>
      </c>
      <c r="Q267" s="175">
        <f>ROUND(I267*H267,2)</f>
        <v>0</v>
      </c>
      <c r="R267" s="175">
        <f>ROUND(J267*H267,2)</f>
        <v>0</v>
      </c>
      <c r="S267" s="56"/>
      <c r="T267" s="176">
        <f>S267*H267</f>
        <v>0</v>
      </c>
      <c r="U267" s="176">
        <v>8.4000000000000005E-2</v>
      </c>
      <c r="V267" s="176">
        <f>U267*H267</f>
        <v>8.4000000000000005E-2</v>
      </c>
      <c r="W267" s="176">
        <v>0</v>
      </c>
      <c r="X267" s="177">
        <f>W267*H267</f>
        <v>0</v>
      </c>
      <c r="Y267" s="30"/>
      <c r="Z267" s="30"/>
      <c r="AA267" s="30"/>
      <c r="AB267" s="30"/>
      <c r="AC267" s="30"/>
      <c r="AD267" s="30"/>
      <c r="AE267" s="30"/>
      <c r="AR267" s="178" t="s">
        <v>185</v>
      </c>
      <c r="AT267" s="178" t="s">
        <v>182</v>
      </c>
      <c r="AU267" s="178" t="s">
        <v>84</v>
      </c>
      <c r="AY267" s="17" t="s">
        <v>159</v>
      </c>
      <c r="BE267" s="179">
        <f>IF(O267="základní",K267,0)</f>
        <v>0</v>
      </c>
      <c r="BF267" s="179">
        <f>IF(O267="snížená",K267,0)</f>
        <v>0</v>
      </c>
      <c r="BG267" s="179">
        <f>IF(O267="zákl. přenesená",K267,0)</f>
        <v>0</v>
      </c>
      <c r="BH267" s="179">
        <f>IF(O267="sníž. přenesená",K267,0)</f>
        <v>0</v>
      </c>
      <c r="BI267" s="179">
        <f>IF(O267="nulová",K267,0)</f>
        <v>0</v>
      </c>
      <c r="BJ267" s="17" t="s">
        <v>79</v>
      </c>
      <c r="BK267" s="179">
        <f>ROUND(P267*H267,2)</f>
        <v>0</v>
      </c>
      <c r="BL267" s="17" t="s">
        <v>165</v>
      </c>
      <c r="BM267" s="178" t="s">
        <v>376</v>
      </c>
    </row>
    <row r="268" spans="1:65" s="2" customFormat="1" ht="19.5">
      <c r="A268" s="30"/>
      <c r="B268" s="31"/>
      <c r="C268" s="30"/>
      <c r="D268" s="180" t="s">
        <v>167</v>
      </c>
      <c r="E268" s="30"/>
      <c r="F268" s="181" t="s">
        <v>1036</v>
      </c>
      <c r="G268" s="30"/>
      <c r="H268" s="30"/>
      <c r="I268" s="95"/>
      <c r="J268" s="95"/>
      <c r="K268" s="30"/>
      <c r="L268" s="30"/>
      <c r="M268" s="31"/>
      <c r="N268" s="182"/>
      <c r="O268" s="183"/>
      <c r="P268" s="56"/>
      <c r="Q268" s="56"/>
      <c r="R268" s="56"/>
      <c r="S268" s="56"/>
      <c r="T268" s="56"/>
      <c r="U268" s="56"/>
      <c r="V268" s="56"/>
      <c r="W268" s="56"/>
      <c r="X268" s="57"/>
      <c r="Y268" s="30"/>
      <c r="Z268" s="30"/>
      <c r="AA268" s="30"/>
      <c r="AB268" s="30"/>
      <c r="AC268" s="30"/>
      <c r="AD268" s="30"/>
      <c r="AE268" s="30"/>
      <c r="AT268" s="17" t="s">
        <v>167</v>
      </c>
      <c r="AU268" s="17" t="s">
        <v>84</v>
      </c>
    </row>
    <row r="269" spans="1:65" s="12" customFormat="1" ht="22.9" customHeight="1">
      <c r="B269" s="151"/>
      <c r="D269" s="152" t="s">
        <v>73</v>
      </c>
      <c r="E269" s="163" t="s">
        <v>217</v>
      </c>
      <c r="F269" s="163" t="s">
        <v>377</v>
      </c>
      <c r="I269" s="154"/>
      <c r="J269" s="154"/>
      <c r="K269" s="164">
        <f>BK269</f>
        <v>0</v>
      </c>
      <c r="M269" s="151"/>
      <c r="N269" s="156"/>
      <c r="O269" s="157"/>
      <c r="P269" s="157"/>
      <c r="Q269" s="158">
        <f>SUM(Q270:Q313)</f>
        <v>0</v>
      </c>
      <c r="R269" s="158">
        <f>SUM(R270:R313)</f>
        <v>0</v>
      </c>
      <c r="S269" s="157"/>
      <c r="T269" s="159">
        <f>SUM(T270:T313)</f>
        <v>0</v>
      </c>
      <c r="U269" s="157"/>
      <c r="V269" s="159">
        <f>SUM(V270:V313)</f>
        <v>7.8054999999999991E-3</v>
      </c>
      <c r="W269" s="157"/>
      <c r="X269" s="160">
        <f>SUM(X270:X313)</f>
        <v>7.3796860000000004</v>
      </c>
      <c r="AR269" s="152" t="s">
        <v>79</v>
      </c>
      <c r="AT269" s="161" t="s">
        <v>73</v>
      </c>
      <c r="AU269" s="161" t="s">
        <v>79</v>
      </c>
      <c r="AY269" s="152" t="s">
        <v>159</v>
      </c>
      <c r="BK269" s="162">
        <f>SUM(BK270:BK313)</f>
        <v>0</v>
      </c>
    </row>
    <row r="270" spans="1:65" s="2" customFormat="1" ht="21.75" customHeight="1">
      <c r="A270" s="30"/>
      <c r="B270" s="165"/>
      <c r="C270" s="166">
        <v>40</v>
      </c>
      <c r="D270" s="166" t="s">
        <v>161</v>
      </c>
      <c r="E270" s="167" t="s">
        <v>379</v>
      </c>
      <c r="F270" s="168" t="s">
        <v>380</v>
      </c>
      <c r="G270" s="169" t="s">
        <v>164</v>
      </c>
      <c r="H270" s="170">
        <v>75</v>
      </c>
      <c r="I270" s="171"/>
      <c r="J270" s="171"/>
      <c r="K270" s="172">
        <f>ROUND(P270*H270,2)</f>
        <v>0</v>
      </c>
      <c r="L270" s="168" t="s">
        <v>178</v>
      </c>
      <c r="M270" s="31"/>
      <c r="N270" s="173" t="s">
        <v>1</v>
      </c>
      <c r="O270" s="174" t="s">
        <v>37</v>
      </c>
      <c r="P270" s="175">
        <f>I270+J270</f>
        <v>0</v>
      </c>
      <c r="Q270" s="175">
        <f>ROUND(I270*H270,2)</f>
        <v>0</v>
      </c>
      <c r="R270" s="175">
        <f>ROUND(J270*H270,2)</f>
        <v>0</v>
      </c>
      <c r="S270" s="56"/>
      <c r="T270" s="176">
        <f>S270*H270</f>
        <v>0</v>
      </c>
      <c r="U270" s="176">
        <v>0</v>
      </c>
      <c r="V270" s="176">
        <f>U270*H270</f>
        <v>0</v>
      </c>
      <c r="W270" s="176">
        <v>0</v>
      </c>
      <c r="X270" s="177">
        <f>W270*H270</f>
        <v>0</v>
      </c>
      <c r="Y270" s="30"/>
      <c r="Z270" s="30"/>
      <c r="AA270" s="30"/>
      <c r="AB270" s="30"/>
      <c r="AC270" s="30"/>
      <c r="AD270" s="30"/>
      <c r="AE270" s="30"/>
      <c r="AR270" s="178" t="s">
        <v>165</v>
      </c>
      <c r="AT270" s="178" t="s">
        <v>161</v>
      </c>
      <c r="AU270" s="178" t="s">
        <v>84</v>
      </c>
      <c r="AY270" s="17" t="s">
        <v>159</v>
      </c>
      <c r="BE270" s="179">
        <f>IF(O270="základní",K270,0)</f>
        <v>0</v>
      </c>
      <c r="BF270" s="179">
        <f>IF(O270="snížená",K270,0)</f>
        <v>0</v>
      </c>
      <c r="BG270" s="179">
        <f>IF(O270="zákl. přenesená",K270,0)</f>
        <v>0</v>
      </c>
      <c r="BH270" s="179">
        <f>IF(O270="sníž. přenesená",K270,0)</f>
        <v>0</v>
      </c>
      <c r="BI270" s="179">
        <f>IF(O270="nulová",K270,0)</f>
        <v>0</v>
      </c>
      <c r="BJ270" s="17" t="s">
        <v>79</v>
      </c>
      <c r="BK270" s="179">
        <f>ROUND(P270*H270,2)</f>
        <v>0</v>
      </c>
      <c r="BL270" s="17" t="s">
        <v>165</v>
      </c>
      <c r="BM270" s="178" t="s">
        <v>381</v>
      </c>
    </row>
    <row r="271" spans="1:65" s="2" customFormat="1" ht="29.25">
      <c r="A271" s="30"/>
      <c r="B271" s="31"/>
      <c r="C271" s="30"/>
      <c r="D271" s="180" t="s">
        <v>167</v>
      </c>
      <c r="E271" s="30"/>
      <c r="F271" s="181" t="s">
        <v>382</v>
      </c>
      <c r="G271" s="30"/>
      <c r="H271" s="30"/>
      <c r="I271" s="95"/>
      <c r="J271" s="95"/>
      <c r="K271" s="30"/>
      <c r="L271" s="30"/>
      <c r="M271" s="31"/>
      <c r="N271" s="182"/>
      <c r="O271" s="183"/>
      <c r="P271" s="56"/>
      <c r="Q271" s="56"/>
      <c r="R271" s="56"/>
      <c r="S271" s="56"/>
      <c r="T271" s="56"/>
      <c r="U271" s="56"/>
      <c r="V271" s="56"/>
      <c r="W271" s="56"/>
      <c r="X271" s="57"/>
      <c r="Y271" s="30"/>
      <c r="Z271" s="30"/>
      <c r="AA271" s="30"/>
      <c r="AB271" s="30"/>
      <c r="AC271" s="30"/>
      <c r="AD271" s="30"/>
      <c r="AE271" s="30"/>
      <c r="AT271" s="17" t="s">
        <v>167</v>
      </c>
      <c r="AU271" s="17" t="s">
        <v>84</v>
      </c>
    </row>
    <row r="272" spans="1:65" s="13" customFormat="1">
      <c r="B272" s="184"/>
      <c r="D272" s="180" t="s">
        <v>168</v>
      </c>
      <c r="E272" s="185" t="s">
        <v>1</v>
      </c>
      <c r="F272" s="186" t="s">
        <v>383</v>
      </c>
      <c r="H272" s="187">
        <v>40</v>
      </c>
      <c r="I272" s="188"/>
      <c r="J272" s="188"/>
      <c r="M272" s="184"/>
      <c r="N272" s="189"/>
      <c r="O272" s="190"/>
      <c r="P272" s="190"/>
      <c r="Q272" s="190"/>
      <c r="R272" s="190"/>
      <c r="S272" s="190"/>
      <c r="T272" s="190"/>
      <c r="U272" s="190"/>
      <c r="V272" s="190"/>
      <c r="W272" s="190"/>
      <c r="X272" s="191"/>
      <c r="AT272" s="185" t="s">
        <v>168</v>
      </c>
      <c r="AU272" s="185" t="s">
        <v>84</v>
      </c>
      <c r="AV272" s="13" t="s">
        <v>84</v>
      </c>
      <c r="AW272" s="13" t="s">
        <v>4</v>
      </c>
      <c r="AX272" s="13" t="s">
        <v>74</v>
      </c>
      <c r="AY272" s="185" t="s">
        <v>159</v>
      </c>
    </row>
    <row r="273" spans="1:65" s="13" customFormat="1">
      <c r="B273" s="184"/>
      <c r="D273" s="180" t="s">
        <v>168</v>
      </c>
      <c r="E273" s="185" t="s">
        <v>1</v>
      </c>
      <c r="F273" s="186" t="s">
        <v>384</v>
      </c>
      <c r="H273" s="187">
        <v>35</v>
      </c>
      <c r="I273" s="188"/>
      <c r="J273" s="188"/>
      <c r="M273" s="184"/>
      <c r="N273" s="189"/>
      <c r="O273" s="190"/>
      <c r="P273" s="190"/>
      <c r="Q273" s="190"/>
      <c r="R273" s="190"/>
      <c r="S273" s="190"/>
      <c r="T273" s="190"/>
      <c r="U273" s="190"/>
      <c r="V273" s="190"/>
      <c r="W273" s="190"/>
      <c r="X273" s="191"/>
      <c r="AT273" s="185" t="s">
        <v>168</v>
      </c>
      <c r="AU273" s="185" t="s">
        <v>84</v>
      </c>
      <c r="AV273" s="13" t="s">
        <v>84</v>
      </c>
      <c r="AW273" s="13" t="s">
        <v>4</v>
      </c>
      <c r="AX273" s="13" t="s">
        <v>74</v>
      </c>
      <c r="AY273" s="185" t="s">
        <v>159</v>
      </c>
    </row>
    <row r="274" spans="1:65" s="14" customFormat="1">
      <c r="B274" s="192"/>
      <c r="D274" s="180" t="s">
        <v>168</v>
      </c>
      <c r="E274" s="193" t="s">
        <v>1</v>
      </c>
      <c r="F274" s="194" t="s">
        <v>171</v>
      </c>
      <c r="H274" s="195">
        <v>75</v>
      </c>
      <c r="I274" s="196"/>
      <c r="J274" s="196"/>
      <c r="M274" s="192"/>
      <c r="N274" s="197"/>
      <c r="O274" s="198"/>
      <c r="P274" s="198"/>
      <c r="Q274" s="198"/>
      <c r="R274" s="198"/>
      <c r="S274" s="198"/>
      <c r="T274" s="198"/>
      <c r="U274" s="198"/>
      <c r="V274" s="198"/>
      <c r="W274" s="198"/>
      <c r="X274" s="199"/>
      <c r="AT274" s="193" t="s">
        <v>168</v>
      </c>
      <c r="AU274" s="193" t="s">
        <v>84</v>
      </c>
      <c r="AV274" s="14" t="s">
        <v>165</v>
      </c>
      <c r="AW274" s="14" t="s">
        <v>4</v>
      </c>
      <c r="AX274" s="14" t="s">
        <v>79</v>
      </c>
      <c r="AY274" s="193" t="s">
        <v>159</v>
      </c>
    </row>
    <row r="275" spans="1:65" s="2" customFormat="1" ht="21.75" customHeight="1">
      <c r="A275" s="30"/>
      <c r="B275" s="165"/>
      <c r="C275" s="166">
        <v>41</v>
      </c>
      <c r="D275" s="166" t="s">
        <v>161</v>
      </c>
      <c r="E275" s="167" t="s">
        <v>386</v>
      </c>
      <c r="F275" s="168" t="s">
        <v>387</v>
      </c>
      <c r="G275" s="169" t="s">
        <v>164</v>
      </c>
      <c r="H275" s="170">
        <v>1050</v>
      </c>
      <c r="I275" s="171"/>
      <c r="J275" s="171"/>
      <c r="K275" s="172">
        <f>ROUND(P275*H275,2)</f>
        <v>0</v>
      </c>
      <c r="L275" s="168" t="s">
        <v>178</v>
      </c>
      <c r="M275" s="31"/>
      <c r="N275" s="173" t="s">
        <v>1</v>
      </c>
      <c r="O275" s="174" t="s">
        <v>37</v>
      </c>
      <c r="P275" s="175">
        <f>I275+J275</f>
        <v>0</v>
      </c>
      <c r="Q275" s="175">
        <f>ROUND(I275*H275,2)</f>
        <v>0</v>
      </c>
      <c r="R275" s="175">
        <f>ROUND(J275*H275,2)</f>
        <v>0</v>
      </c>
      <c r="S275" s="56"/>
      <c r="T275" s="176">
        <f>S275*H275</f>
        <v>0</v>
      </c>
      <c r="U275" s="176">
        <v>0</v>
      </c>
      <c r="V275" s="176">
        <f>U275*H275</f>
        <v>0</v>
      </c>
      <c r="W275" s="176">
        <v>0</v>
      </c>
      <c r="X275" s="177">
        <f>W275*H275</f>
        <v>0</v>
      </c>
      <c r="Y275" s="30"/>
      <c r="Z275" s="30"/>
      <c r="AA275" s="30"/>
      <c r="AB275" s="30"/>
      <c r="AC275" s="30"/>
      <c r="AD275" s="30"/>
      <c r="AE275" s="30"/>
      <c r="AR275" s="178" t="s">
        <v>165</v>
      </c>
      <c r="AT275" s="178" t="s">
        <v>161</v>
      </c>
      <c r="AU275" s="178" t="s">
        <v>84</v>
      </c>
      <c r="AY275" s="17" t="s">
        <v>159</v>
      </c>
      <c r="BE275" s="179">
        <f>IF(O275="základní",K275,0)</f>
        <v>0</v>
      </c>
      <c r="BF275" s="179">
        <f>IF(O275="snížená",K275,0)</f>
        <v>0</v>
      </c>
      <c r="BG275" s="179">
        <f>IF(O275="zákl. přenesená",K275,0)</f>
        <v>0</v>
      </c>
      <c r="BH275" s="179">
        <f>IF(O275="sníž. přenesená",K275,0)</f>
        <v>0</v>
      </c>
      <c r="BI275" s="179">
        <f>IF(O275="nulová",K275,0)</f>
        <v>0</v>
      </c>
      <c r="BJ275" s="17" t="s">
        <v>79</v>
      </c>
      <c r="BK275" s="179">
        <f>ROUND(P275*H275,2)</f>
        <v>0</v>
      </c>
      <c r="BL275" s="17" t="s">
        <v>165</v>
      </c>
      <c r="BM275" s="178" t="s">
        <v>388</v>
      </c>
    </row>
    <row r="276" spans="1:65" s="2" customFormat="1" ht="29.25">
      <c r="A276" s="30"/>
      <c r="B276" s="31"/>
      <c r="C276" s="30"/>
      <c r="D276" s="180" t="s">
        <v>167</v>
      </c>
      <c r="E276" s="30"/>
      <c r="F276" s="181" t="s">
        <v>389</v>
      </c>
      <c r="G276" s="30"/>
      <c r="H276" s="30"/>
      <c r="I276" s="95"/>
      <c r="J276" s="95"/>
      <c r="K276" s="30"/>
      <c r="L276" s="30"/>
      <c r="M276" s="31"/>
      <c r="N276" s="182"/>
      <c r="O276" s="183"/>
      <c r="P276" s="56"/>
      <c r="Q276" s="56"/>
      <c r="R276" s="56"/>
      <c r="S276" s="56"/>
      <c r="T276" s="56"/>
      <c r="U276" s="56"/>
      <c r="V276" s="56"/>
      <c r="W276" s="56"/>
      <c r="X276" s="57"/>
      <c r="Y276" s="30"/>
      <c r="Z276" s="30"/>
      <c r="AA276" s="30"/>
      <c r="AB276" s="30"/>
      <c r="AC276" s="30"/>
      <c r="AD276" s="30"/>
      <c r="AE276" s="30"/>
      <c r="AT276" s="17" t="s">
        <v>167</v>
      </c>
      <c r="AU276" s="17" t="s">
        <v>84</v>
      </c>
    </row>
    <row r="277" spans="1:65" s="13" customFormat="1">
      <c r="B277" s="184"/>
      <c r="D277" s="180" t="s">
        <v>168</v>
      </c>
      <c r="E277" s="185" t="s">
        <v>1</v>
      </c>
      <c r="F277" s="186" t="s">
        <v>390</v>
      </c>
      <c r="H277" s="187">
        <v>1050</v>
      </c>
      <c r="I277" s="188"/>
      <c r="J277" s="188"/>
      <c r="M277" s="184"/>
      <c r="N277" s="189"/>
      <c r="O277" s="190"/>
      <c r="P277" s="190"/>
      <c r="Q277" s="190"/>
      <c r="R277" s="190"/>
      <c r="S277" s="190"/>
      <c r="T277" s="190"/>
      <c r="U277" s="190"/>
      <c r="V277" s="190"/>
      <c r="W277" s="190"/>
      <c r="X277" s="191"/>
      <c r="AT277" s="185" t="s">
        <v>168</v>
      </c>
      <c r="AU277" s="185" t="s">
        <v>84</v>
      </c>
      <c r="AV277" s="13" t="s">
        <v>84</v>
      </c>
      <c r="AW277" s="13" t="s">
        <v>4</v>
      </c>
      <c r="AX277" s="13" t="s">
        <v>74</v>
      </c>
      <c r="AY277" s="185" t="s">
        <v>159</v>
      </c>
    </row>
    <row r="278" spans="1:65" s="14" customFormat="1">
      <c r="B278" s="192"/>
      <c r="D278" s="180" t="s">
        <v>168</v>
      </c>
      <c r="E278" s="193" t="s">
        <v>1</v>
      </c>
      <c r="F278" s="194" t="s">
        <v>171</v>
      </c>
      <c r="H278" s="195">
        <v>1050</v>
      </c>
      <c r="I278" s="196"/>
      <c r="J278" s="196"/>
      <c r="M278" s="192"/>
      <c r="N278" s="197"/>
      <c r="O278" s="198"/>
      <c r="P278" s="198"/>
      <c r="Q278" s="198"/>
      <c r="R278" s="198"/>
      <c r="S278" s="198"/>
      <c r="T278" s="198"/>
      <c r="U278" s="198"/>
      <c r="V278" s="198"/>
      <c r="W278" s="198"/>
      <c r="X278" s="199"/>
      <c r="AT278" s="193" t="s">
        <v>168</v>
      </c>
      <c r="AU278" s="193" t="s">
        <v>84</v>
      </c>
      <c r="AV278" s="14" t="s">
        <v>165</v>
      </c>
      <c r="AW278" s="14" t="s">
        <v>4</v>
      </c>
      <c r="AX278" s="14" t="s">
        <v>79</v>
      </c>
      <c r="AY278" s="193" t="s">
        <v>159</v>
      </c>
    </row>
    <row r="279" spans="1:65" s="2" customFormat="1" ht="21.75" customHeight="1">
      <c r="A279" s="30"/>
      <c r="B279" s="165"/>
      <c r="C279" s="166">
        <v>42</v>
      </c>
      <c r="D279" s="166" t="s">
        <v>161</v>
      </c>
      <c r="E279" s="167" t="s">
        <v>392</v>
      </c>
      <c r="F279" s="168" t="s">
        <v>393</v>
      </c>
      <c r="G279" s="169" t="s">
        <v>164</v>
      </c>
      <c r="H279" s="170">
        <v>75</v>
      </c>
      <c r="I279" s="171"/>
      <c r="J279" s="171"/>
      <c r="K279" s="172">
        <f>ROUND(P279*H279,2)</f>
        <v>0</v>
      </c>
      <c r="L279" s="168" t="s">
        <v>178</v>
      </c>
      <c r="M279" s="31"/>
      <c r="N279" s="173" t="s">
        <v>1</v>
      </c>
      <c r="O279" s="174" t="s">
        <v>37</v>
      </c>
      <c r="P279" s="175">
        <f>I279+J279</f>
        <v>0</v>
      </c>
      <c r="Q279" s="175">
        <f>ROUND(I279*H279,2)</f>
        <v>0</v>
      </c>
      <c r="R279" s="175">
        <f>ROUND(J279*H279,2)</f>
        <v>0</v>
      </c>
      <c r="S279" s="56"/>
      <c r="T279" s="176">
        <f>S279*H279</f>
        <v>0</v>
      </c>
      <c r="U279" s="176">
        <v>0</v>
      </c>
      <c r="V279" s="176">
        <f>U279*H279</f>
        <v>0</v>
      </c>
      <c r="W279" s="176">
        <v>0</v>
      </c>
      <c r="X279" s="177">
        <f>W279*H279</f>
        <v>0</v>
      </c>
      <c r="Y279" s="30"/>
      <c r="Z279" s="30"/>
      <c r="AA279" s="30"/>
      <c r="AB279" s="30"/>
      <c r="AC279" s="30"/>
      <c r="AD279" s="30"/>
      <c r="AE279" s="30"/>
      <c r="AR279" s="178" t="s">
        <v>165</v>
      </c>
      <c r="AT279" s="178" t="s">
        <v>161</v>
      </c>
      <c r="AU279" s="178" t="s">
        <v>84</v>
      </c>
      <c r="AY279" s="17" t="s">
        <v>159</v>
      </c>
      <c r="BE279" s="179">
        <f>IF(O279="základní",K279,0)</f>
        <v>0</v>
      </c>
      <c r="BF279" s="179">
        <f>IF(O279="snížená",K279,0)</f>
        <v>0</v>
      </c>
      <c r="BG279" s="179">
        <f>IF(O279="zákl. přenesená",K279,0)</f>
        <v>0</v>
      </c>
      <c r="BH279" s="179">
        <f>IF(O279="sníž. přenesená",K279,0)</f>
        <v>0</v>
      </c>
      <c r="BI279" s="179">
        <f>IF(O279="nulová",K279,0)</f>
        <v>0</v>
      </c>
      <c r="BJ279" s="17" t="s">
        <v>79</v>
      </c>
      <c r="BK279" s="179">
        <f>ROUND(P279*H279,2)</f>
        <v>0</v>
      </c>
      <c r="BL279" s="17" t="s">
        <v>165</v>
      </c>
      <c r="BM279" s="178" t="s">
        <v>394</v>
      </c>
    </row>
    <row r="280" spans="1:65" s="2" customFormat="1" ht="29.25">
      <c r="A280" s="30"/>
      <c r="B280" s="31"/>
      <c r="C280" s="30"/>
      <c r="D280" s="180" t="s">
        <v>167</v>
      </c>
      <c r="E280" s="30"/>
      <c r="F280" s="181" t="s">
        <v>395</v>
      </c>
      <c r="G280" s="30"/>
      <c r="H280" s="30"/>
      <c r="I280" s="95"/>
      <c r="J280" s="95"/>
      <c r="K280" s="30"/>
      <c r="L280" s="30"/>
      <c r="M280" s="31"/>
      <c r="N280" s="182"/>
      <c r="O280" s="183"/>
      <c r="P280" s="56"/>
      <c r="Q280" s="56"/>
      <c r="R280" s="56"/>
      <c r="S280" s="56"/>
      <c r="T280" s="56"/>
      <c r="U280" s="56"/>
      <c r="V280" s="56"/>
      <c r="W280" s="56"/>
      <c r="X280" s="57"/>
      <c r="Y280" s="30"/>
      <c r="Z280" s="30"/>
      <c r="AA280" s="30"/>
      <c r="AB280" s="30"/>
      <c r="AC280" s="30"/>
      <c r="AD280" s="30"/>
      <c r="AE280" s="30"/>
      <c r="AT280" s="17" t="s">
        <v>167</v>
      </c>
      <c r="AU280" s="17" t="s">
        <v>84</v>
      </c>
    </row>
    <row r="281" spans="1:65" s="2" customFormat="1" ht="21.75" customHeight="1">
      <c r="A281" s="30"/>
      <c r="B281" s="165"/>
      <c r="C281" s="166">
        <v>43</v>
      </c>
      <c r="D281" s="166" t="s">
        <v>161</v>
      </c>
      <c r="E281" s="167" t="s">
        <v>397</v>
      </c>
      <c r="F281" s="168" t="s">
        <v>398</v>
      </c>
      <c r="G281" s="169" t="s">
        <v>164</v>
      </c>
      <c r="H281" s="170">
        <v>75</v>
      </c>
      <c r="I281" s="171"/>
      <c r="J281" s="171"/>
      <c r="K281" s="172">
        <f>ROUND(P281*H281,2)</f>
        <v>0</v>
      </c>
      <c r="L281" s="168" t="s">
        <v>178</v>
      </c>
      <c r="M281" s="31"/>
      <c r="N281" s="173" t="s">
        <v>1</v>
      </c>
      <c r="O281" s="174" t="s">
        <v>37</v>
      </c>
      <c r="P281" s="175">
        <f>I281+J281</f>
        <v>0</v>
      </c>
      <c r="Q281" s="175">
        <f>ROUND(I281*H281,2)</f>
        <v>0</v>
      </c>
      <c r="R281" s="175">
        <f>ROUND(J281*H281,2)</f>
        <v>0</v>
      </c>
      <c r="S281" s="56"/>
      <c r="T281" s="176">
        <f>S281*H281</f>
        <v>0</v>
      </c>
      <c r="U281" s="176">
        <v>0</v>
      </c>
      <c r="V281" s="176">
        <f>U281*H281</f>
        <v>0</v>
      </c>
      <c r="W281" s="176">
        <v>0</v>
      </c>
      <c r="X281" s="177">
        <f>W281*H281</f>
        <v>0</v>
      </c>
      <c r="Y281" s="30"/>
      <c r="Z281" s="30"/>
      <c r="AA281" s="30"/>
      <c r="AB281" s="30"/>
      <c r="AC281" s="30"/>
      <c r="AD281" s="30"/>
      <c r="AE281" s="30"/>
      <c r="AR281" s="178" t="s">
        <v>165</v>
      </c>
      <c r="AT281" s="178" t="s">
        <v>161</v>
      </c>
      <c r="AU281" s="178" t="s">
        <v>84</v>
      </c>
      <c r="AY281" s="17" t="s">
        <v>159</v>
      </c>
      <c r="BE281" s="179">
        <f>IF(O281="základní",K281,0)</f>
        <v>0</v>
      </c>
      <c r="BF281" s="179">
        <f>IF(O281="snížená",K281,0)</f>
        <v>0</v>
      </c>
      <c r="BG281" s="179">
        <f>IF(O281="zákl. přenesená",K281,0)</f>
        <v>0</v>
      </c>
      <c r="BH281" s="179">
        <f>IF(O281="sníž. přenesená",K281,0)</f>
        <v>0</v>
      </c>
      <c r="BI281" s="179">
        <f>IF(O281="nulová",K281,0)</f>
        <v>0</v>
      </c>
      <c r="BJ281" s="17" t="s">
        <v>79</v>
      </c>
      <c r="BK281" s="179">
        <f>ROUND(P281*H281,2)</f>
        <v>0</v>
      </c>
      <c r="BL281" s="17" t="s">
        <v>165</v>
      </c>
      <c r="BM281" s="178" t="s">
        <v>399</v>
      </c>
    </row>
    <row r="282" spans="1:65" s="2" customFormat="1" ht="19.5">
      <c r="A282" s="30"/>
      <c r="B282" s="31"/>
      <c r="C282" s="30"/>
      <c r="D282" s="180" t="s">
        <v>167</v>
      </c>
      <c r="E282" s="30"/>
      <c r="F282" s="181" t="s">
        <v>400</v>
      </c>
      <c r="G282" s="30"/>
      <c r="H282" s="30"/>
      <c r="I282" s="95"/>
      <c r="J282" s="95"/>
      <c r="K282" s="30"/>
      <c r="L282" s="30"/>
      <c r="M282" s="31"/>
      <c r="N282" s="182"/>
      <c r="O282" s="183"/>
      <c r="P282" s="56"/>
      <c r="Q282" s="56"/>
      <c r="R282" s="56"/>
      <c r="S282" s="56"/>
      <c r="T282" s="56"/>
      <c r="U282" s="56"/>
      <c r="V282" s="56"/>
      <c r="W282" s="56"/>
      <c r="X282" s="57"/>
      <c r="Y282" s="30"/>
      <c r="Z282" s="30"/>
      <c r="AA282" s="30"/>
      <c r="AB282" s="30"/>
      <c r="AC282" s="30"/>
      <c r="AD282" s="30"/>
      <c r="AE282" s="30"/>
      <c r="AT282" s="17" t="s">
        <v>167</v>
      </c>
      <c r="AU282" s="17" t="s">
        <v>84</v>
      </c>
    </row>
    <row r="283" spans="1:65" s="13" customFormat="1">
      <c r="B283" s="184"/>
      <c r="D283" s="180" t="s">
        <v>168</v>
      </c>
      <c r="E283" s="185" t="s">
        <v>1</v>
      </c>
      <c r="F283" s="186" t="s">
        <v>401</v>
      </c>
      <c r="H283" s="187">
        <v>75</v>
      </c>
      <c r="I283" s="188"/>
      <c r="J283" s="188"/>
      <c r="M283" s="184"/>
      <c r="N283" s="189"/>
      <c r="O283" s="190"/>
      <c r="P283" s="190"/>
      <c r="Q283" s="190"/>
      <c r="R283" s="190"/>
      <c r="S283" s="190"/>
      <c r="T283" s="190"/>
      <c r="U283" s="190"/>
      <c r="V283" s="190"/>
      <c r="W283" s="190"/>
      <c r="X283" s="191"/>
      <c r="AT283" s="185" t="s">
        <v>168</v>
      </c>
      <c r="AU283" s="185" t="s">
        <v>84</v>
      </c>
      <c r="AV283" s="13" t="s">
        <v>84</v>
      </c>
      <c r="AW283" s="13" t="s">
        <v>4</v>
      </c>
      <c r="AX283" s="13" t="s">
        <v>74</v>
      </c>
      <c r="AY283" s="185" t="s">
        <v>159</v>
      </c>
    </row>
    <row r="284" spans="1:65" s="14" customFormat="1">
      <c r="B284" s="192"/>
      <c r="D284" s="180" t="s">
        <v>168</v>
      </c>
      <c r="E284" s="193" t="s">
        <v>1</v>
      </c>
      <c r="F284" s="194" t="s">
        <v>171</v>
      </c>
      <c r="H284" s="195">
        <v>75</v>
      </c>
      <c r="I284" s="196"/>
      <c r="J284" s="196"/>
      <c r="M284" s="192"/>
      <c r="N284" s="197"/>
      <c r="O284" s="198"/>
      <c r="P284" s="198"/>
      <c r="Q284" s="198"/>
      <c r="R284" s="198"/>
      <c r="S284" s="198"/>
      <c r="T284" s="198"/>
      <c r="U284" s="198"/>
      <c r="V284" s="198"/>
      <c r="W284" s="198"/>
      <c r="X284" s="199"/>
      <c r="AT284" s="193" t="s">
        <v>168</v>
      </c>
      <c r="AU284" s="193" t="s">
        <v>84</v>
      </c>
      <c r="AV284" s="14" t="s">
        <v>165</v>
      </c>
      <c r="AW284" s="14" t="s">
        <v>4</v>
      </c>
      <c r="AX284" s="14" t="s">
        <v>79</v>
      </c>
      <c r="AY284" s="193" t="s">
        <v>159</v>
      </c>
    </row>
    <row r="285" spans="1:65" s="2" customFormat="1" ht="21.75" customHeight="1">
      <c r="A285" s="30"/>
      <c r="B285" s="165"/>
      <c r="C285" s="166">
        <v>44</v>
      </c>
      <c r="D285" s="166" t="s">
        <v>161</v>
      </c>
      <c r="E285" s="167" t="s">
        <v>403</v>
      </c>
      <c r="F285" s="168" t="s">
        <v>404</v>
      </c>
      <c r="G285" s="169" t="s">
        <v>164</v>
      </c>
      <c r="H285" s="170">
        <v>1050</v>
      </c>
      <c r="I285" s="171"/>
      <c r="J285" s="171"/>
      <c r="K285" s="172">
        <f>ROUND(P285*H285,2)</f>
        <v>0</v>
      </c>
      <c r="L285" s="168" t="s">
        <v>178</v>
      </c>
      <c r="M285" s="31"/>
      <c r="N285" s="173" t="s">
        <v>1</v>
      </c>
      <c r="O285" s="174" t="s">
        <v>37</v>
      </c>
      <c r="P285" s="175">
        <f>I285+J285</f>
        <v>0</v>
      </c>
      <c r="Q285" s="175">
        <f>ROUND(I285*H285,2)</f>
        <v>0</v>
      </c>
      <c r="R285" s="175">
        <f>ROUND(J285*H285,2)</f>
        <v>0</v>
      </c>
      <c r="S285" s="56"/>
      <c r="T285" s="176">
        <f>S285*H285</f>
        <v>0</v>
      </c>
      <c r="U285" s="176">
        <v>0</v>
      </c>
      <c r="V285" s="176">
        <f>U285*H285</f>
        <v>0</v>
      </c>
      <c r="W285" s="176">
        <v>0</v>
      </c>
      <c r="X285" s="177">
        <f>W285*H285</f>
        <v>0</v>
      </c>
      <c r="Y285" s="30"/>
      <c r="Z285" s="30"/>
      <c r="AA285" s="30"/>
      <c r="AB285" s="30"/>
      <c r="AC285" s="30"/>
      <c r="AD285" s="30"/>
      <c r="AE285" s="30"/>
      <c r="AR285" s="178" t="s">
        <v>165</v>
      </c>
      <c r="AT285" s="178" t="s">
        <v>161</v>
      </c>
      <c r="AU285" s="178" t="s">
        <v>84</v>
      </c>
      <c r="AY285" s="17" t="s">
        <v>159</v>
      </c>
      <c r="BE285" s="179">
        <f>IF(O285="základní",K285,0)</f>
        <v>0</v>
      </c>
      <c r="BF285" s="179">
        <f>IF(O285="snížená",K285,0)</f>
        <v>0</v>
      </c>
      <c r="BG285" s="179">
        <f>IF(O285="zákl. přenesená",K285,0)</f>
        <v>0</v>
      </c>
      <c r="BH285" s="179">
        <f>IF(O285="sníž. přenesená",K285,0)</f>
        <v>0</v>
      </c>
      <c r="BI285" s="179">
        <f>IF(O285="nulová",K285,0)</f>
        <v>0</v>
      </c>
      <c r="BJ285" s="17" t="s">
        <v>79</v>
      </c>
      <c r="BK285" s="179">
        <f>ROUND(P285*H285,2)</f>
        <v>0</v>
      </c>
      <c r="BL285" s="17" t="s">
        <v>165</v>
      </c>
      <c r="BM285" s="178" t="s">
        <v>405</v>
      </c>
    </row>
    <row r="286" spans="1:65" s="2" customFormat="1" ht="19.5">
      <c r="A286" s="30"/>
      <c r="B286" s="31"/>
      <c r="C286" s="30"/>
      <c r="D286" s="180" t="s">
        <v>167</v>
      </c>
      <c r="E286" s="30"/>
      <c r="F286" s="181" t="s">
        <v>406</v>
      </c>
      <c r="G286" s="30"/>
      <c r="H286" s="30"/>
      <c r="I286" s="95"/>
      <c r="J286" s="95"/>
      <c r="K286" s="30"/>
      <c r="L286" s="30"/>
      <c r="M286" s="31"/>
      <c r="N286" s="182"/>
      <c r="O286" s="183"/>
      <c r="P286" s="56"/>
      <c r="Q286" s="56"/>
      <c r="R286" s="56"/>
      <c r="S286" s="56"/>
      <c r="T286" s="56"/>
      <c r="U286" s="56"/>
      <c r="V286" s="56"/>
      <c r="W286" s="56"/>
      <c r="X286" s="57"/>
      <c r="Y286" s="30"/>
      <c r="Z286" s="30"/>
      <c r="AA286" s="30"/>
      <c r="AB286" s="30"/>
      <c r="AC286" s="30"/>
      <c r="AD286" s="30"/>
      <c r="AE286" s="30"/>
      <c r="AT286" s="17" t="s">
        <v>167</v>
      </c>
      <c r="AU286" s="17" t="s">
        <v>84</v>
      </c>
    </row>
    <row r="287" spans="1:65" s="13" customFormat="1">
      <c r="B287" s="184"/>
      <c r="D287" s="180" t="s">
        <v>168</v>
      </c>
      <c r="E287" s="185" t="s">
        <v>1</v>
      </c>
      <c r="F287" s="186" t="s">
        <v>390</v>
      </c>
      <c r="H287" s="187">
        <v>1050</v>
      </c>
      <c r="I287" s="188"/>
      <c r="J287" s="188"/>
      <c r="M287" s="184"/>
      <c r="N287" s="189"/>
      <c r="O287" s="190"/>
      <c r="P287" s="190"/>
      <c r="Q287" s="190"/>
      <c r="R287" s="190"/>
      <c r="S287" s="190"/>
      <c r="T287" s="190"/>
      <c r="U287" s="190"/>
      <c r="V287" s="190"/>
      <c r="W287" s="190"/>
      <c r="X287" s="191"/>
      <c r="AT287" s="185" t="s">
        <v>168</v>
      </c>
      <c r="AU287" s="185" t="s">
        <v>84</v>
      </c>
      <c r="AV287" s="13" t="s">
        <v>84</v>
      </c>
      <c r="AW287" s="13" t="s">
        <v>4</v>
      </c>
      <c r="AX287" s="13" t="s">
        <v>74</v>
      </c>
      <c r="AY287" s="185" t="s">
        <v>159</v>
      </c>
    </row>
    <row r="288" spans="1:65" s="14" customFormat="1">
      <c r="B288" s="192"/>
      <c r="D288" s="180" t="s">
        <v>168</v>
      </c>
      <c r="E288" s="193" t="s">
        <v>1</v>
      </c>
      <c r="F288" s="194" t="s">
        <v>171</v>
      </c>
      <c r="H288" s="195">
        <v>1050</v>
      </c>
      <c r="I288" s="196"/>
      <c r="J288" s="196"/>
      <c r="M288" s="192"/>
      <c r="N288" s="197"/>
      <c r="O288" s="198"/>
      <c r="P288" s="198"/>
      <c r="Q288" s="198"/>
      <c r="R288" s="198"/>
      <c r="S288" s="198"/>
      <c r="T288" s="198"/>
      <c r="U288" s="198"/>
      <c r="V288" s="198"/>
      <c r="W288" s="198"/>
      <c r="X288" s="199"/>
      <c r="AT288" s="193" t="s">
        <v>168</v>
      </c>
      <c r="AU288" s="193" t="s">
        <v>84</v>
      </c>
      <c r="AV288" s="14" t="s">
        <v>165</v>
      </c>
      <c r="AW288" s="14" t="s">
        <v>4</v>
      </c>
      <c r="AX288" s="14" t="s">
        <v>79</v>
      </c>
      <c r="AY288" s="193" t="s">
        <v>159</v>
      </c>
    </row>
    <row r="289" spans="1:65" s="2" customFormat="1" ht="21.75" customHeight="1">
      <c r="A289" s="30"/>
      <c r="B289" s="165"/>
      <c r="C289" s="166">
        <v>45</v>
      </c>
      <c r="D289" s="166" t="s">
        <v>161</v>
      </c>
      <c r="E289" s="167" t="s">
        <v>408</v>
      </c>
      <c r="F289" s="168" t="s">
        <v>409</v>
      </c>
      <c r="G289" s="169" t="s">
        <v>164</v>
      </c>
      <c r="H289" s="170">
        <v>75</v>
      </c>
      <c r="I289" s="171"/>
      <c r="J289" s="171"/>
      <c r="K289" s="172">
        <f>ROUND(P289*H289,2)</f>
        <v>0</v>
      </c>
      <c r="L289" s="168" t="s">
        <v>178</v>
      </c>
      <c r="M289" s="31"/>
      <c r="N289" s="173" t="s">
        <v>1</v>
      </c>
      <c r="O289" s="174" t="s">
        <v>37</v>
      </c>
      <c r="P289" s="175">
        <f>I289+J289</f>
        <v>0</v>
      </c>
      <c r="Q289" s="175">
        <f>ROUND(I289*H289,2)</f>
        <v>0</v>
      </c>
      <c r="R289" s="175">
        <f>ROUND(J289*H289,2)</f>
        <v>0</v>
      </c>
      <c r="S289" s="56"/>
      <c r="T289" s="176">
        <f>S289*H289</f>
        <v>0</v>
      </c>
      <c r="U289" s="176">
        <v>0</v>
      </c>
      <c r="V289" s="176">
        <f>U289*H289</f>
        <v>0</v>
      </c>
      <c r="W289" s="176">
        <v>0</v>
      </c>
      <c r="X289" s="177">
        <f>W289*H289</f>
        <v>0</v>
      </c>
      <c r="Y289" s="30"/>
      <c r="Z289" s="30"/>
      <c r="AA289" s="30"/>
      <c r="AB289" s="30"/>
      <c r="AC289" s="30"/>
      <c r="AD289" s="30"/>
      <c r="AE289" s="30"/>
      <c r="AR289" s="178" t="s">
        <v>165</v>
      </c>
      <c r="AT289" s="178" t="s">
        <v>161</v>
      </c>
      <c r="AU289" s="178" t="s">
        <v>84</v>
      </c>
      <c r="AY289" s="17" t="s">
        <v>159</v>
      </c>
      <c r="BE289" s="179">
        <f>IF(O289="základní",K289,0)</f>
        <v>0</v>
      </c>
      <c r="BF289" s="179">
        <f>IF(O289="snížená",K289,0)</f>
        <v>0</v>
      </c>
      <c r="BG289" s="179">
        <f>IF(O289="zákl. přenesená",K289,0)</f>
        <v>0</v>
      </c>
      <c r="BH289" s="179">
        <f>IF(O289="sníž. přenesená",K289,0)</f>
        <v>0</v>
      </c>
      <c r="BI289" s="179">
        <f>IF(O289="nulová",K289,0)</f>
        <v>0</v>
      </c>
      <c r="BJ289" s="17" t="s">
        <v>79</v>
      </c>
      <c r="BK289" s="179">
        <f>ROUND(P289*H289,2)</f>
        <v>0</v>
      </c>
      <c r="BL289" s="17" t="s">
        <v>165</v>
      </c>
      <c r="BM289" s="178" t="s">
        <v>410</v>
      </c>
    </row>
    <row r="290" spans="1:65" s="2" customFormat="1" ht="19.5">
      <c r="A290" s="30"/>
      <c r="B290" s="31"/>
      <c r="C290" s="30"/>
      <c r="D290" s="180" t="s">
        <v>167</v>
      </c>
      <c r="E290" s="30"/>
      <c r="F290" s="181" t="s">
        <v>411</v>
      </c>
      <c r="G290" s="30"/>
      <c r="H290" s="30"/>
      <c r="I290" s="95"/>
      <c r="J290" s="95"/>
      <c r="K290" s="30"/>
      <c r="L290" s="30"/>
      <c r="M290" s="31"/>
      <c r="N290" s="182"/>
      <c r="O290" s="183"/>
      <c r="P290" s="56"/>
      <c r="Q290" s="56"/>
      <c r="R290" s="56"/>
      <c r="S290" s="56"/>
      <c r="T290" s="56"/>
      <c r="U290" s="56"/>
      <c r="V290" s="56"/>
      <c r="W290" s="56"/>
      <c r="X290" s="57"/>
      <c r="Y290" s="30"/>
      <c r="Z290" s="30"/>
      <c r="AA290" s="30"/>
      <c r="AB290" s="30"/>
      <c r="AC290" s="30"/>
      <c r="AD290" s="30"/>
      <c r="AE290" s="30"/>
      <c r="AT290" s="17" t="s">
        <v>167</v>
      </c>
      <c r="AU290" s="17" t="s">
        <v>84</v>
      </c>
    </row>
    <row r="291" spans="1:65" s="13" customFormat="1">
      <c r="B291" s="184"/>
      <c r="D291" s="180" t="s">
        <v>168</v>
      </c>
      <c r="E291" s="185" t="s">
        <v>1</v>
      </c>
      <c r="F291" s="186" t="s">
        <v>401</v>
      </c>
      <c r="H291" s="187">
        <v>75</v>
      </c>
      <c r="I291" s="188"/>
      <c r="J291" s="188"/>
      <c r="M291" s="184"/>
      <c r="N291" s="189"/>
      <c r="O291" s="190"/>
      <c r="P291" s="190"/>
      <c r="Q291" s="190"/>
      <c r="R291" s="190"/>
      <c r="S291" s="190"/>
      <c r="T291" s="190"/>
      <c r="U291" s="190"/>
      <c r="V291" s="190"/>
      <c r="W291" s="190"/>
      <c r="X291" s="191"/>
      <c r="AT291" s="185" t="s">
        <v>168</v>
      </c>
      <c r="AU291" s="185" t="s">
        <v>84</v>
      </c>
      <c r="AV291" s="13" t="s">
        <v>84</v>
      </c>
      <c r="AW291" s="13" t="s">
        <v>4</v>
      </c>
      <c r="AX291" s="13" t="s">
        <v>74</v>
      </c>
      <c r="AY291" s="185" t="s">
        <v>159</v>
      </c>
    </row>
    <row r="292" spans="1:65" s="14" customFormat="1">
      <c r="B292" s="192"/>
      <c r="D292" s="180" t="s">
        <v>168</v>
      </c>
      <c r="E292" s="193" t="s">
        <v>1</v>
      </c>
      <c r="F292" s="194" t="s">
        <v>171</v>
      </c>
      <c r="H292" s="195">
        <v>75</v>
      </c>
      <c r="I292" s="196"/>
      <c r="J292" s="196"/>
      <c r="M292" s="192"/>
      <c r="N292" s="197"/>
      <c r="O292" s="198"/>
      <c r="P292" s="198"/>
      <c r="Q292" s="198"/>
      <c r="R292" s="198"/>
      <c r="S292" s="198"/>
      <c r="T292" s="198"/>
      <c r="U292" s="198"/>
      <c r="V292" s="198"/>
      <c r="W292" s="198"/>
      <c r="X292" s="199"/>
      <c r="AT292" s="193" t="s">
        <v>168</v>
      </c>
      <c r="AU292" s="193" t="s">
        <v>84</v>
      </c>
      <c r="AV292" s="14" t="s">
        <v>165</v>
      </c>
      <c r="AW292" s="14" t="s">
        <v>4</v>
      </c>
      <c r="AX292" s="14" t="s">
        <v>79</v>
      </c>
      <c r="AY292" s="193" t="s">
        <v>159</v>
      </c>
    </row>
    <row r="293" spans="1:65" s="2" customFormat="1" ht="21.75" customHeight="1">
      <c r="A293" s="30"/>
      <c r="B293" s="165"/>
      <c r="C293" s="166">
        <v>46</v>
      </c>
      <c r="D293" s="166" t="s">
        <v>161</v>
      </c>
      <c r="E293" s="167" t="s">
        <v>413</v>
      </c>
      <c r="F293" s="168" t="s">
        <v>414</v>
      </c>
      <c r="G293" s="169" t="s">
        <v>164</v>
      </c>
      <c r="H293" s="170">
        <v>38.93</v>
      </c>
      <c r="I293" s="171"/>
      <c r="J293" s="171"/>
      <c r="K293" s="172">
        <f>ROUND(P293*H293,2)</f>
        <v>0</v>
      </c>
      <c r="L293" s="168" t="s">
        <v>178</v>
      </c>
      <c r="M293" s="31"/>
      <c r="N293" s="173" t="s">
        <v>1</v>
      </c>
      <c r="O293" s="174" t="s">
        <v>37</v>
      </c>
      <c r="P293" s="175">
        <f>I293+J293</f>
        <v>0</v>
      </c>
      <c r="Q293" s="175">
        <f>ROUND(I293*H293,2)</f>
        <v>0</v>
      </c>
      <c r="R293" s="175">
        <f>ROUND(J293*H293,2)</f>
        <v>0</v>
      </c>
      <c r="S293" s="56"/>
      <c r="T293" s="176">
        <f>S293*H293</f>
        <v>0</v>
      </c>
      <c r="U293" s="176">
        <v>1.2999999999999999E-4</v>
      </c>
      <c r="V293" s="176">
        <f>U293*H293</f>
        <v>5.0608999999999993E-3</v>
      </c>
      <c r="W293" s="176">
        <v>0</v>
      </c>
      <c r="X293" s="177">
        <f>W293*H293</f>
        <v>0</v>
      </c>
      <c r="Y293" s="30"/>
      <c r="Z293" s="30"/>
      <c r="AA293" s="30"/>
      <c r="AB293" s="30"/>
      <c r="AC293" s="30"/>
      <c r="AD293" s="30"/>
      <c r="AE293" s="30"/>
      <c r="AR293" s="178" t="s">
        <v>165</v>
      </c>
      <c r="AT293" s="178" t="s">
        <v>161</v>
      </c>
      <c r="AU293" s="178" t="s">
        <v>84</v>
      </c>
      <c r="AY293" s="17" t="s">
        <v>159</v>
      </c>
      <c r="BE293" s="179">
        <f>IF(O293="základní",K293,0)</f>
        <v>0</v>
      </c>
      <c r="BF293" s="179">
        <f>IF(O293="snížená",K293,0)</f>
        <v>0</v>
      </c>
      <c r="BG293" s="179">
        <f>IF(O293="zákl. přenesená",K293,0)</f>
        <v>0</v>
      </c>
      <c r="BH293" s="179">
        <f>IF(O293="sníž. přenesená",K293,0)</f>
        <v>0</v>
      </c>
      <c r="BI293" s="179">
        <f>IF(O293="nulová",K293,0)</f>
        <v>0</v>
      </c>
      <c r="BJ293" s="17" t="s">
        <v>79</v>
      </c>
      <c r="BK293" s="179">
        <f>ROUND(P293*H293,2)</f>
        <v>0</v>
      </c>
      <c r="BL293" s="17" t="s">
        <v>165</v>
      </c>
      <c r="BM293" s="178" t="s">
        <v>415</v>
      </c>
    </row>
    <row r="294" spans="1:65" s="2" customFormat="1" ht="19.5">
      <c r="A294" s="30"/>
      <c r="B294" s="31"/>
      <c r="C294" s="30"/>
      <c r="D294" s="180" t="s">
        <v>167</v>
      </c>
      <c r="E294" s="30"/>
      <c r="F294" s="181" t="s">
        <v>416</v>
      </c>
      <c r="G294" s="30"/>
      <c r="H294" s="30"/>
      <c r="I294" s="95"/>
      <c r="J294" s="95"/>
      <c r="K294" s="30"/>
      <c r="L294" s="30"/>
      <c r="M294" s="31"/>
      <c r="N294" s="182"/>
      <c r="O294" s="183"/>
      <c r="P294" s="56"/>
      <c r="Q294" s="56"/>
      <c r="R294" s="56"/>
      <c r="S294" s="56"/>
      <c r="T294" s="56"/>
      <c r="U294" s="56"/>
      <c r="V294" s="56"/>
      <c r="W294" s="56"/>
      <c r="X294" s="57"/>
      <c r="Y294" s="30"/>
      <c r="Z294" s="30"/>
      <c r="AA294" s="30"/>
      <c r="AB294" s="30"/>
      <c r="AC294" s="30"/>
      <c r="AD294" s="30"/>
      <c r="AE294" s="30"/>
      <c r="AT294" s="17" t="s">
        <v>167</v>
      </c>
      <c r="AU294" s="17" t="s">
        <v>84</v>
      </c>
    </row>
    <row r="295" spans="1:65" s="13" customFormat="1">
      <c r="B295" s="184"/>
      <c r="D295" s="180" t="s">
        <v>168</v>
      </c>
      <c r="E295" s="185" t="s">
        <v>1</v>
      </c>
      <c r="F295" s="186" t="s">
        <v>417</v>
      </c>
      <c r="H295" s="187">
        <v>38.93</v>
      </c>
      <c r="I295" s="188"/>
      <c r="J295" s="188"/>
      <c r="M295" s="184"/>
      <c r="N295" s="189"/>
      <c r="O295" s="190"/>
      <c r="P295" s="190"/>
      <c r="Q295" s="190"/>
      <c r="R295" s="190"/>
      <c r="S295" s="190"/>
      <c r="T295" s="190"/>
      <c r="U295" s="190"/>
      <c r="V295" s="190"/>
      <c r="W295" s="190"/>
      <c r="X295" s="191"/>
      <c r="AT295" s="185" t="s">
        <v>168</v>
      </c>
      <c r="AU295" s="185" t="s">
        <v>84</v>
      </c>
      <c r="AV295" s="13" t="s">
        <v>84</v>
      </c>
      <c r="AW295" s="13" t="s">
        <v>4</v>
      </c>
      <c r="AX295" s="13" t="s">
        <v>79</v>
      </c>
      <c r="AY295" s="185" t="s">
        <v>159</v>
      </c>
    </row>
    <row r="296" spans="1:65" s="2" customFormat="1" ht="21.75" customHeight="1">
      <c r="A296" s="30"/>
      <c r="B296" s="165"/>
      <c r="C296" s="166">
        <v>47</v>
      </c>
      <c r="D296" s="166" t="s">
        <v>161</v>
      </c>
      <c r="E296" s="167" t="s">
        <v>419</v>
      </c>
      <c r="F296" s="168" t="s">
        <v>420</v>
      </c>
      <c r="G296" s="169" t="s">
        <v>164</v>
      </c>
      <c r="H296" s="170">
        <v>38.93</v>
      </c>
      <c r="I296" s="171"/>
      <c r="J296" s="171"/>
      <c r="K296" s="172">
        <f>ROUND(P296*H296,2)</f>
        <v>0</v>
      </c>
      <c r="L296" s="168" t="s">
        <v>178</v>
      </c>
      <c r="M296" s="31"/>
      <c r="N296" s="173" t="s">
        <v>1</v>
      </c>
      <c r="O296" s="174" t="s">
        <v>37</v>
      </c>
      <c r="P296" s="175">
        <f>I296+J296</f>
        <v>0</v>
      </c>
      <c r="Q296" s="175">
        <f>ROUND(I296*H296,2)</f>
        <v>0</v>
      </c>
      <c r="R296" s="175">
        <f>ROUND(J296*H296,2)</f>
        <v>0</v>
      </c>
      <c r="S296" s="56"/>
      <c r="T296" s="176">
        <f>S296*H296</f>
        <v>0</v>
      </c>
      <c r="U296" s="176">
        <v>4.0000000000000003E-5</v>
      </c>
      <c r="V296" s="176">
        <f>U296*H296</f>
        <v>1.5572000000000001E-3</v>
      </c>
      <c r="W296" s="176">
        <v>0</v>
      </c>
      <c r="X296" s="177">
        <f>W296*H296</f>
        <v>0</v>
      </c>
      <c r="Y296" s="30"/>
      <c r="Z296" s="30"/>
      <c r="AA296" s="30"/>
      <c r="AB296" s="30"/>
      <c r="AC296" s="30"/>
      <c r="AD296" s="30"/>
      <c r="AE296" s="30"/>
      <c r="AR296" s="178" t="s">
        <v>165</v>
      </c>
      <c r="AT296" s="178" t="s">
        <v>161</v>
      </c>
      <c r="AU296" s="178" t="s">
        <v>84</v>
      </c>
      <c r="AY296" s="17" t="s">
        <v>159</v>
      </c>
      <c r="BE296" s="179">
        <f>IF(O296="základní",K296,0)</f>
        <v>0</v>
      </c>
      <c r="BF296" s="179">
        <f>IF(O296="snížená",K296,0)</f>
        <v>0</v>
      </c>
      <c r="BG296" s="179">
        <f>IF(O296="zákl. přenesená",K296,0)</f>
        <v>0</v>
      </c>
      <c r="BH296" s="179">
        <f>IF(O296="sníž. přenesená",K296,0)</f>
        <v>0</v>
      </c>
      <c r="BI296" s="179">
        <f>IF(O296="nulová",K296,0)</f>
        <v>0</v>
      </c>
      <c r="BJ296" s="17" t="s">
        <v>79</v>
      </c>
      <c r="BK296" s="179">
        <f>ROUND(P296*H296,2)</f>
        <v>0</v>
      </c>
      <c r="BL296" s="17" t="s">
        <v>165</v>
      </c>
      <c r="BM296" s="178" t="s">
        <v>421</v>
      </c>
    </row>
    <row r="297" spans="1:65" s="2" customFormat="1" ht="19.5">
      <c r="A297" s="30"/>
      <c r="B297" s="31"/>
      <c r="C297" s="30"/>
      <c r="D297" s="180" t="s">
        <v>167</v>
      </c>
      <c r="E297" s="30"/>
      <c r="F297" s="181" t="s">
        <v>422</v>
      </c>
      <c r="G297" s="30"/>
      <c r="H297" s="30"/>
      <c r="I297" s="95"/>
      <c r="J297" s="95"/>
      <c r="K297" s="30"/>
      <c r="L297" s="30"/>
      <c r="M297" s="31"/>
      <c r="N297" s="182"/>
      <c r="O297" s="183"/>
      <c r="P297" s="56"/>
      <c r="Q297" s="56"/>
      <c r="R297" s="56"/>
      <c r="S297" s="56"/>
      <c r="T297" s="56"/>
      <c r="U297" s="56"/>
      <c r="V297" s="56"/>
      <c r="W297" s="56"/>
      <c r="X297" s="57"/>
      <c r="Y297" s="30"/>
      <c r="Z297" s="30"/>
      <c r="AA297" s="30"/>
      <c r="AB297" s="30"/>
      <c r="AC297" s="30"/>
      <c r="AD297" s="30"/>
      <c r="AE297" s="30"/>
      <c r="AT297" s="17" t="s">
        <v>167</v>
      </c>
      <c r="AU297" s="17" t="s">
        <v>84</v>
      </c>
    </row>
    <row r="298" spans="1:65" s="13" customFormat="1">
      <c r="B298" s="184"/>
      <c r="D298" s="180" t="s">
        <v>168</v>
      </c>
      <c r="E298" s="185" t="s">
        <v>1</v>
      </c>
      <c r="F298" s="186" t="s">
        <v>417</v>
      </c>
      <c r="H298" s="187">
        <v>38.93</v>
      </c>
      <c r="I298" s="188"/>
      <c r="J298" s="188"/>
      <c r="M298" s="184"/>
      <c r="N298" s="189"/>
      <c r="O298" s="190"/>
      <c r="P298" s="190"/>
      <c r="Q298" s="190"/>
      <c r="R298" s="190"/>
      <c r="S298" s="190"/>
      <c r="T298" s="190"/>
      <c r="U298" s="190"/>
      <c r="V298" s="190"/>
      <c r="W298" s="190"/>
      <c r="X298" s="191"/>
      <c r="AT298" s="185" t="s">
        <v>168</v>
      </c>
      <c r="AU298" s="185" t="s">
        <v>84</v>
      </c>
      <c r="AV298" s="13" t="s">
        <v>84</v>
      </c>
      <c r="AW298" s="13" t="s">
        <v>4</v>
      </c>
      <c r="AX298" s="13" t="s">
        <v>79</v>
      </c>
      <c r="AY298" s="185" t="s">
        <v>159</v>
      </c>
    </row>
    <row r="299" spans="1:65" s="2" customFormat="1" ht="21.75" customHeight="1">
      <c r="A299" s="30"/>
      <c r="B299" s="165"/>
      <c r="C299" s="166">
        <v>48</v>
      </c>
      <c r="D299" s="166" t="s">
        <v>161</v>
      </c>
      <c r="E299" s="167" t="s">
        <v>424</v>
      </c>
      <c r="F299" s="168" t="s">
        <v>425</v>
      </c>
      <c r="G299" s="169" t="s">
        <v>173</v>
      </c>
      <c r="H299" s="170">
        <v>59.37</v>
      </c>
      <c r="I299" s="171"/>
      <c r="J299" s="171"/>
      <c r="K299" s="172">
        <f>ROUND(P299*H299,2)</f>
        <v>0</v>
      </c>
      <c r="L299" s="168" t="s">
        <v>178</v>
      </c>
      <c r="M299" s="31"/>
      <c r="N299" s="173" t="s">
        <v>1</v>
      </c>
      <c r="O299" s="174" t="s">
        <v>37</v>
      </c>
      <c r="P299" s="175">
        <f>I299+J299</f>
        <v>0</v>
      </c>
      <c r="Q299" s="175">
        <f>ROUND(I299*H299,2)</f>
        <v>0</v>
      </c>
      <c r="R299" s="175">
        <f>ROUND(J299*H299,2)</f>
        <v>0</v>
      </c>
      <c r="S299" s="56"/>
      <c r="T299" s="176">
        <f>S299*H299</f>
        <v>0</v>
      </c>
      <c r="U299" s="176">
        <v>2.0000000000000002E-5</v>
      </c>
      <c r="V299" s="176">
        <f>U299*H299</f>
        <v>1.1874000000000001E-3</v>
      </c>
      <c r="W299" s="176">
        <v>0</v>
      </c>
      <c r="X299" s="177">
        <f>W299*H299</f>
        <v>0</v>
      </c>
      <c r="Y299" s="30"/>
      <c r="Z299" s="30"/>
      <c r="AA299" s="30"/>
      <c r="AB299" s="30"/>
      <c r="AC299" s="30"/>
      <c r="AD299" s="30"/>
      <c r="AE299" s="30"/>
      <c r="AR299" s="178" t="s">
        <v>165</v>
      </c>
      <c r="AT299" s="178" t="s">
        <v>161</v>
      </c>
      <c r="AU299" s="178" t="s">
        <v>84</v>
      </c>
      <c r="AY299" s="17" t="s">
        <v>159</v>
      </c>
      <c r="BE299" s="179">
        <f>IF(O299="základní",K299,0)</f>
        <v>0</v>
      </c>
      <c r="BF299" s="179">
        <f>IF(O299="snížená",K299,0)</f>
        <v>0</v>
      </c>
      <c r="BG299" s="179">
        <f>IF(O299="zákl. přenesená",K299,0)</f>
        <v>0</v>
      </c>
      <c r="BH299" s="179">
        <f>IF(O299="sníž. přenesená",K299,0)</f>
        <v>0</v>
      </c>
      <c r="BI299" s="179">
        <f>IF(O299="nulová",K299,0)</f>
        <v>0</v>
      </c>
      <c r="BJ299" s="17" t="s">
        <v>79</v>
      </c>
      <c r="BK299" s="179">
        <f>ROUND(P299*H299,2)</f>
        <v>0</v>
      </c>
      <c r="BL299" s="17" t="s">
        <v>165</v>
      </c>
      <c r="BM299" s="178" t="s">
        <v>426</v>
      </c>
    </row>
    <row r="300" spans="1:65" s="2" customFormat="1" ht="19.5">
      <c r="A300" s="30"/>
      <c r="B300" s="31"/>
      <c r="C300" s="30"/>
      <c r="D300" s="180" t="s">
        <v>167</v>
      </c>
      <c r="E300" s="30"/>
      <c r="F300" s="181" t="s">
        <v>427</v>
      </c>
      <c r="G300" s="30"/>
      <c r="H300" s="30"/>
      <c r="I300" s="95"/>
      <c r="J300" s="95"/>
      <c r="K300" s="30"/>
      <c r="L300" s="30"/>
      <c r="M300" s="31"/>
      <c r="N300" s="182"/>
      <c r="O300" s="183"/>
      <c r="P300" s="56"/>
      <c r="Q300" s="56"/>
      <c r="R300" s="56"/>
      <c r="S300" s="56"/>
      <c r="T300" s="56"/>
      <c r="U300" s="56"/>
      <c r="V300" s="56"/>
      <c r="W300" s="56"/>
      <c r="X300" s="57"/>
      <c r="Y300" s="30"/>
      <c r="Z300" s="30"/>
      <c r="AA300" s="30"/>
      <c r="AB300" s="30"/>
      <c r="AC300" s="30"/>
      <c r="AD300" s="30"/>
      <c r="AE300" s="30"/>
      <c r="AT300" s="17" t="s">
        <v>167</v>
      </c>
      <c r="AU300" s="17" t="s">
        <v>84</v>
      </c>
    </row>
    <row r="301" spans="1:65" s="13" customFormat="1">
      <c r="B301" s="184"/>
      <c r="D301" s="180" t="s">
        <v>168</v>
      </c>
      <c r="E301" s="185" t="s">
        <v>1</v>
      </c>
      <c r="F301" s="186" t="s">
        <v>428</v>
      </c>
      <c r="H301" s="187">
        <v>59.37</v>
      </c>
      <c r="I301" s="188"/>
      <c r="J301" s="188"/>
      <c r="M301" s="184"/>
      <c r="N301" s="189"/>
      <c r="O301" s="190"/>
      <c r="P301" s="190"/>
      <c r="Q301" s="190"/>
      <c r="R301" s="190"/>
      <c r="S301" s="190"/>
      <c r="T301" s="190"/>
      <c r="U301" s="190"/>
      <c r="V301" s="190"/>
      <c r="W301" s="190"/>
      <c r="X301" s="191"/>
      <c r="AT301" s="185" t="s">
        <v>168</v>
      </c>
      <c r="AU301" s="185" t="s">
        <v>84</v>
      </c>
      <c r="AV301" s="13" t="s">
        <v>84</v>
      </c>
      <c r="AW301" s="13" t="s">
        <v>4</v>
      </c>
      <c r="AX301" s="13" t="s">
        <v>79</v>
      </c>
      <c r="AY301" s="185" t="s">
        <v>159</v>
      </c>
    </row>
    <row r="302" spans="1:65" s="2" customFormat="1" ht="21.75" customHeight="1">
      <c r="A302" s="30"/>
      <c r="B302" s="165"/>
      <c r="C302" s="166">
        <v>49</v>
      </c>
      <c r="D302" s="166" t="s">
        <v>161</v>
      </c>
      <c r="E302" s="167" t="s">
        <v>430</v>
      </c>
      <c r="F302" s="168" t="s">
        <v>431</v>
      </c>
      <c r="G302" s="169" t="s">
        <v>208</v>
      </c>
      <c r="H302" s="170">
        <v>0.66800000000000004</v>
      </c>
      <c r="I302" s="171"/>
      <c r="J302" s="171"/>
      <c r="K302" s="172">
        <f>ROUND(P302*H302,2)</f>
        <v>0</v>
      </c>
      <c r="L302" s="168" t="s">
        <v>178</v>
      </c>
      <c r="M302" s="31"/>
      <c r="N302" s="173" t="s">
        <v>1</v>
      </c>
      <c r="O302" s="174" t="s">
        <v>37</v>
      </c>
      <c r="P302" s="175">
        <f>I302+J302</f>
        <v>0</v>
      </c>
      <c r="Q302" s="175">
        <f>ROUND(I302*H302,2)</f>
        <v>0</v>
      </c>
      <c r="R302" s="175">
        <f>ROUND(J302*H302,2)</f>
        <v>0</v>
      </c>
      <c r="S302" s="56"/>
      <c r="T302" s="176">
        <f>S302*H302</f>
        <v>0</v>
      </c>
      <c r="U302" s="176">
        <v>0</v>
      </c>
      <c r="V302" s="176">
        <f>U302*H302</f>
        <v>0</v>
      </c>
      <c r="W302" s="176">
        <v>1.8</v>
      </c>
      <c r="X302" s="177">
        <f>W302*H302</f>
        <v>1.2024000000000001</v>
      </c>
      <c r="Y302" s="30"/>
      <c r="Z302" s="30"/>
      <c r="AA302" s="30"/>
      <c r="AB302" s="30"/>
      <c r="AC302" s="30"/>
      <c r="AD302" s="30"/>
      <c r="AE302" s="30"/>
      <c r="AR302" s="178" t="s">
        <v>165</v>
      </c>
      <c r="AT302" s="178" t="s">
        <v>161</v>
      </c>
      <c r="AU302" s="178" t="s">
        <v>84</v>
      </c>
      <c r="AY302" s="17" t="s">
        <v>159</v>
      </c>
      <c r="BE302" s="179">
        <f>IF(O302="základní",K302,0)</f>
        <v>0</v>
      </c>
      <c r="BF302" s="179">
        <f>IF(O302="snížená",K302,0)</f>
        <v>0</v>
      </c>
      <c r="BG302" s="179">
        <f>IF(O302="zákl. přenesená",K302,0)</f>
        <v>0</v>
      </c>
      <c r="BH302" s="179">
        <f>IF(O302="sníž. přenesená",K302,0)</f>
        <v>0</v>
      </c>
      <c r="BI302" s="179">
        <f>IF(O302="nulová",K302,0)</f>
        <v>0</v>
      </c>
      <c r="BJ302" s="17" t="s">
        <v>79</v>
      </c>
      <c r="BK302" s="179">
        <f>ROUND(P302*H302,2)</f>
        <v>0</v>
      </c>
      <c r="BL302" s="17" t="s">
        <v>165</v>
      </c>
      <c r="BM302" s="178" t="s">
        <v>432</v>
      </c>
    </row>
    <row r="303" spans="1:65" s="2" customFormat="1" ht="29.25">
      <c r="A303" s="30"/>
      <c r="B303" s="31"/>
      <c r="C303" s="30"/>
      <c r="D303" s="180" t="s">
        <v>167</v>
      </c>
      <c r="E303" s="30"/>
      <c r="F303" s="181" t="s">
        <v>433</v>
      </c>
      <c r="G303" s="30"/>
      <c r="H303" s="30"/>
      <c r="I303" s="95"/>
      <c r="J303" s="95"/>
      <c r="K303" s="30"/>
      <c r="L303" s="30"/>
      <c r="M303" s="31"/>
      <c r="N303" s="182"/>
      <c r="O303" s="183"/>
      <c r="P303" s="56"/>
      <c r="Q303" s="56"/>
      <c r="R303" s="56"/>
      <c r="S303" s="56"/>
      <c r="T303" s="56"/>
      <c r="U303" s="56"/>
      <c r="V303" s="56"/>
      <c r="W303" s="56"/>
      <c r="X303" s="57"/>
      <c r="Y303" s="30"/>
      <c r="Z303" s="30"/>
      <c r="AA303" s="30"/>
      <c r="AB303" s="30"/>
      <c r="AC303" s="30"/>
      <c r="AD303" s="30"/>
      <c r="AE303" s="30"/>
      <c r="AT303" s="17" t="s">
        <v>167</v>
      </c>
      <c r="AU303" s="17" t="s">
        <v>84</v>
      </c>
    </row>
    <row r="304" spans="1:65" s="15" customFormat="1">
      <c r="B304" s="210"/>
      <c r="D304" s="180" t="s">
        <v>168</v>
      </c>
      <c r="E304" s="211" t="s">
        <v>1</v>
      </c>
      <c r="F304" s="212" t="s">
        <v>434</v>
      </c>
      <c r="H304" s="211" t="s">
        <v>1</v>
      </c>
      <c r="I304" s="213"/>
      <c r="J304" s="213"/>
      <c r="M304" s="210"/>
      <c r="N304" s="214"/>
      <c r="O304" s="215"/>
      <c r="P304" s="215"/>
      <c r="Q304" s="215"/>
      <c r="R304" s="215"/>
      <c r="S304" s="215"/>
      <c r="T304" s="215"/>
      <c r="U304" s="215"/>
      <c r="V304" s="215"/>
      <c r="W304" s="215"/>
      <c r="X304" s="216"/>
      <c r="AT304" s="211" t="s">
        <v>168</v>
      </c>
      <c r="AU304" s="211" t="s">
        <v>84</v>
      </c>
      <c r="AV304" s="15" t="s">
        <v>79</v>
      </c>
      <c r="AW304" s="15" t="s">
        <v>4</v>
      </c>
      <c r="AX304" s="15" t="s">
        <v>74</v>
      </c>
      <c r="AY304" s="211" t="s">
        <v>159</v>
      </c>
    </row>
    <row r="305" spans="1:65" s="13" customFormat="1">
      <c r="B305" s="184"/>
      <c r="D305" s="180" t="s">
        <v>168</v>
      </c>
      <c r="E305" s="185" t="s">
        <v>1</v>
      </c>
      <c r="F305" s="186" t="s">
        <v>435</v>
      </c>
      <c r="H305" s="187">
        <v>0.66800000000000004</v>
      </c>
      <c r="I305" s="188"/>
      <c r="J305" s="188"/>
      <c r="M305" s="184"/>
      <c r="N305" s="189"/>
      <c r="O305" s="190"/>
      <c r="P305" s="190"/>
      <c r="Q305" s="190"/>
      <c r="R305" s="190"/>
      <c r="S305" s="190"/>
      <c r="T305" s="190"/>
      <c r="U305" s="190"/>
      <c r="V305" s="190"/>
      <c r="W305" s="190"/>
      <c r="X305" s="191"/>
      <c r="AT305" s="185" t="s">
        <v>168</v>
      </c>
      <c r="AU305" s="185" t="s">
        <v>84</v>
      </c>
      <c r="AV305" s="13" t="s">
        <v>84</v>
      </c>
      <c r="AW305" s="13" t="s">
        <v>4</v>
      </c>
      <c r="AX305" s="13" t="s">
        <v>79</v>
      </c>
      <c r="AY305" s="185" t="s">
        <v>159</v>
      </c>
    </row>
    <row r="306" spans="1:65" s="2" customFormat="1" ht="21.75" customHeight="1">
      <c r="A306" s="30"/>
      <c r="B306" s="165"/>
      <c r="C306" s="166">
        <v>50</v>
      </c>
      <c r="D306" s="166" t="s">
        <v>161</v>
      </c>
      <c r="E306" s="167" t="s">
        <v>437</v>
      </c>
      <c r="F306" s="168" t="s">
        <v>438</v>
      </c>
      <c r="G306" s="169" t="s">
        <v>164</v>
      </c>
      <c r="H306" s="170">
        <v>84.774000000000001</v>
      </c>
      <c r="I306" s="171"/>
      <c r="J306" s="171"/>
      <c r="K306" s="172">
        <f>ROUND(P306*H306,2)</f>
        <v>0</v>
      </c>
      <c r="L306" s="168" t="s">
        <v>178</v>
      </c>
      <c r="M306" s="31"/>
      <c r="N306" s="173" t="s">
        <v>1</v>
      </c>
      <c r="O306" s="174" t="s">
        <v>37</v>
      </c>
      <c r="P306" s="175">
        <f>I306+J306</f>
        <v>0</v>
      </c>
      <c r="Q306" s="175">
        <f>ROUND(I306*H306,2)</f>
        <v>0</v>
      </c>
      <c r="R306" s="175">
        <f>ROUND(J306*H306,2)</f>
        <v>0</v>
      </c>
      <c r="S306" s="56"/>
      <c r="T306" s="176">
        <f>S306*H306</f>
        <v>0</v>
      </c>
      <c r="U306" s="176">
        <v>0</v>
      </c>
      <c r="V306" s="176">
        <f>U306*H306</f>
        <v>0</v>
      </c>
      <c r="W306" s="176">
        <v>1.4E-2</v>
      </c>
      <c r="X306" s="177">
        <f>W306*H306</f>
        <v>1.186836</v>
      </c>
      <c r="Y306" s="30"/>
      <c r="Z306" s="30"/>
      <c r="AA306" s="30"/>
      <c r="AB306" s="30"/>
      <c r="AC306" s="30"/>
      <c r="AD306" s="30"/>
      <c r="AE306" s="30"/>
      <c r="AR306" s="178" t="s">
        <v>165</v>
      </c>
      <c r="AT306" s="178" t="s">
        <v>161</v>
      </c>
      <c r="AU306" s="178" t="s">
        <v>84</v>
      </c>
      <c r="AY306" s="17" t="s">
        <v>159</v>
      </c>
      <c r="BE306" s="179">
        <f>IF(O306="základní",K306,0)</f>
        <v>0</v>
      </c>
      <c r="BF306" s="179">
        <f>IF(O306="snížená",K306,0)</f>
        <v>0</v>
      </c>
      <c r="BG306" s="179">
        <f>IF(O306="zákl. přenesená",K306,0)</f>
        <v>0</v>
      </c>
      <c r="BH306" s="179">
        <f>IF(O306="sníž. přenesená",K306,0)</f>
        <v>0</v>
      </c>
      <c r="BI306" s="179">
        <f>IF(O306="nulová",K306,0)</f>
        <v>0</v>
      </c>
      <c r="BJ306" s="17" t="s">
        <v>79</v>
      </c>
      <c r="BK306" s="179">
        <f>ROUND(P306*H306,2)</f>
        <v>0</v>
      </c>
      <c r="BL306" s="17" t="s">
        <v>165</v>
      </c>
      <c r="BM306" s="178" t="s">
        <v>439</v>
      </c>
    </row>
    <row r="307" spans="1:65" s="2" customFormat="1" ht="29.25">
      <c r="A307" s="30"/>
      <c r="B307" s="31"/>
      <c r="C307" s="30"/>
      <c r="D307" s="180" t="s">
        <v>167</v>
      </c>
      <c r="E307" s="30"/>
      <c r="F307" s="181" t="s">
        <v>440</v>
      </c>
      <c r="G307" s="30"/>
      <c r="H307" s="30"/>
      <c r="I307" s="95"/>
      <c r="J307" s="95"/>
      <c r="K307" s="30"/>
      <c r="L307" s="30"/>
      <c r="M307" s="31"/>
      <c r="N307" s="182"/>
      <c r="O307" s="183"/>
      <c r="P307" s="56"/>
      <c r="Q307" s="56"/>
      <c r="R307" s="56"/>
      <c r="S307" s="56"/>
      <c r="T307" s="56"/>
      <c r="U307" s="56"/>
      <c r="V307" s="56"/>
      <c r="W307" s="56"/>
      <c r="X307" s="57"/>
      <c r="Y307" s="30"/>
      <c r="Z307" s="30"/>
      <c r="AA307" s="30"/>
      <c r="AB307" s="30"/>
      <c r="AC307" s="30"/>
      <c r="AD307" s="30"/>
      <c r="AE307" s="30"/>
      <c r="AT307" s="17" t="s">
        <v>167</v>
      </c>
      <c r="AU307" s="17" t="s">
        <v>84</v>
      </c>
    </row>
    <row r="308" spans="1:65" s="13" customFormat="1">
      <c r="B308" s="184"/>
      <c r="D308" s="180" t="s">
        <v>168</v>
      </c>
      <c r="E308" s="185" t="s">
        <v>1</v>
      </c>
      <c r="F308" s="186" t="s">
        <v>441</v>
      </c>
      <c r="H308" s="187">
        <v>84.774000000000001</v>
      </c>
      <c r="I308" s="188"/>
      <c r="J308" s="188"/>
      <c r="M308" s="184"/>
      <c r="N308" s="189"/>
      <c r="O308" s="190"/>
      <c r="P308" s="190"/>
      <c r="Q308" s="190"/>
      <c r="R308" s="190"/>
      <c r="S308" s="190"/>
      <c r="T308" s="190"/>
      <c r="U308" s="190"/>
      <c r="V308" s="190"/>
      <c r="W308" s="190"/>
      <c r="X308" s="191"/>
      <c r="AT308" s="185" t="s">
        <v>168</v>
      </c>
      <c r="AU308" s="185" t="s">
        <v>84</v>
      </c>
      <c r="AV308" s="13" t="s">
        <v>84</v>
      </c>
      <c r="AW308" s="13" t="s">
        <v>4</v>
      </c>
      <c r="AX308" s="13" t="s">
        <v>79</v>
      </c>
      <c r="AY308" s="185" t="s">
        <v>159</v>
      </c>
    </row>
    <row r="309" spans="1:65" s="2" customFormat="1" ht="21.75" customHeight="1">
      <c r="A309" s="30"/>
      <c r="B309" s="165"/>
      <c r="C309" s="166">
        <v>51</v>
      </c>
      <c r="D309" s="166" t="s">
        <v>161</v>
      </c>
      <c r="E309" s="167" t="s">
        <v>443</v>
      </c>
      <c r="F309" s="168" t="s">
        <v>444</v>
      </c>
      <c r="G309" s="169" t="s">
        <v>173</v>
      </c>
      <c r="H309" s="170">
        <v>28</v>
      </c>
      <c r="I309" s="171"/>
      <c r="J309" s="171"/>
      <c r="K309" s="172">
        <f>ROUND(P309*H309,2)</f>
        <v>0</v>
      </c>
      <c r="L309" s="168" t="s">
        <v>178</v>
      </c>
      <c r="M309" s="31"/>
      <c r="N309" s="173" t="s">
        <v>1</v>
      </c>
      <c r="O309" s="174" t="s">
        <v>37</v>
      </c>
      <c r="P309" s="175">
        <f>I309+J309</f>
        <v>0</v>
      </c>
      <c r="Q309" s="175">
        <f>ROUND(I309*H309,2)</f>
        <v>0</v>
      </c>
      <c r="R309" s="175">
        <f>ROUND(J309*H309,2)</f>
        <v>0</v>
      </c>
      <c r="S309" s="56"/>
      <c r="T309" s="176">
        <f>S309*H309</f>
        <v>0</v>
      </c>
      <c r="U309" s="176">
        <v>0</v>
      </c>
      <c r="V309" s="176">
        <f>U309*H309</f>
        <v>0</v>
      </c>
      <c r="W309" s="176">
        <v>4.9000000000000002E-2</v>
      </c>
      <c r="X309" s="177">
        <f>W309*H309</f>
        <v>1.3720000000000001</v>
      </c>
      <c r="Y309" s="30"/>
      <c r="Z309" s="30"/>
      <c r="AA309" s="30"/>
      <c r="AB309" s="30"/>
      <c r="AC309" s="30"/>
      <c r="AD309" s="30"/>
      <c r="AE309" s="30"/>
      <c r="AR309" s="178" t="s">
        <v>165</v>
      </c>
      <c r="AT309" s="178" t="s">
        <v>161</v>
      </c>
      <c r="AU309" s="178" t="s">
        <v>84</v>
      </c>
      <c r="AY309" s="17" t="s">
        <v>159</v>
      </c>
      <c r="BE309" s="179">
        <f>IF(O309="základní",K309,0)</f>
        <v>0</v>
      </c>
      <c r="BF309" s="179">
        <f>IF(O309="snížená",K309,0)</f>
        <v>0</v>
      </c>
      <c r="BG309" s="179">
        <f>IF(O309="zákl. přenesená",K309,0)</f>
        <v>0</v>
      </c>
      <c r="BH309" s="179">
        <f>IF(O309="sníž. přenesená",K309,0)</f>
        <v>0</v>
      </c>
      <c r="BI309" s="179">
        <f>IF(O309="nulová",K309,0)</f>
        <v>0</v>
      </c>
      <c r="BJ309" s="17" t="s">
        <v>79</v>
      </c>
      <c r="BK309" s="179">
        <f>ROUND(P309*H309,2)</f>
        <v>0</v>
      </c>
      <c r="BL309" s="17" t="s">
        <v>165</v>
      </c>
      <c r="BM309" s="178" t="s">
        <v>445</v>
      </c>
    </row>
    <row r="310" spans="1:65" s="2" customFormat="1" ht="19.5">
      <c r="A310" s="30"/>
      <c r="B310" s="31"/>
      <c r="C310" s="30"/>
      <c r="D310" s="180" t="s">
        <v>167</v>
      </c>
      <c r="E310" s="30"/>
      <c r="F310" s="181" t="s">
        <v>446</v>
      </c>
      <c r="G310" s="30"/>
      <c r="H310" s="30"/>
      <c r="I310" s="95"/>
      <c r="J310" s="95"/>
      <c r="K310" s="30"/>
      <c r="L310" s="30"/>
      <c r="M310" s="31"/>
      <c r="N310" s="182"/>
      <c r="O310" s="183"/>
      <c r="P310" s="56"/>
      <c r="Q310" s="56"/>
      <c r="R310" s="56"/>
      <c r="S310" s="56"/>
      <c r="T310" s="56"/>
      <c r="U310" s="56"/>
      <c r="V310" s="56"/>
      <c r="W310" s="56"/>
      <c r="X310" s="57"/>
      <c r="Y310" s="30"/>
      <c r="Z310" s="30"/>
      <c r="AA310" s="30"/>
      <c r="AB310" s="30"/>
      <c r="AC310" s="30"/>
      <c r="AD310" s="30"/>
      <c r="AE310" s="30"/>
      <c r="AT310" s="17" t="s">
        <v>167</v>
      </c>
      <c r="AU310" s="17" t="s">
        <v>84</v>
      </c>
    </row>
    <row r="311" spans="1:65" s="2" customFormat="1" ht="21.75" customHeight="1">
      <c r="A311" s="30"/>
      <c r="B311" s="165"/>
      <c r="C311" s="166">
        <v>52</v>
      </c>
      <c r="D311" s="166" t="s">
        <v>161</v>
      </c>
      <c r="E311" s="167" t="s">
        <v>448</v>
      </c>
      <c r="F311" s="168" t="s">
        <v>449</v>
      </c>
      <c r="G311" s="169" t="s">
        <v>164</v>
      </c>
      <c r="H311" s="170">
        <v>72.369</v>
      </c>
      <c r="I311" s="171"/>
      <c r="J311" s="171"/>
      <c r="K311" s="172">
        <f>ROUND(P311*H311,2)</f>
        <v>0</v>
      </c>
      <c r="L311" s="168" t="s">
        <v>178</v>
      </c>
      <c r="M311" s="31"/>
      <c r="N311" s="173" t="s">
        <v>1</v>
      </c>
      <c r="O311" s="174" t="s">
        <v>37</v>
      </c>
      <c r="P311" s="175">
        <f>I311+J311</f>
        <v>0</v>
      </c>
      <c r="Q311" s="175">
        <f>ROUND(I311*H311,2)</f>
        <v>0</v>
      </c>
      <c r="R311" s="175">
        <f>ROUND(J311*H311,2)</f>
        <v>0</v>
      </c>
      <c r="S311" s="56"/>
      <c r="T311" s="176">
        <f>S311*H311</f>
        <v>0</v>
      </c>
      <c r="U311" s="176">
        <v>0</v>
      </c>
      <c r="V311" s="176">
        <f>U311*H311</f>
        <v>0</v>
      </c>
      <c r="W311" s="176">
        <v>0.05</v>
      </c>
      <c r="X311" s="177">
        <f>W311*H311</f>
        <v>3.6184500000000002</v>
      </c>
      <c r="Y311" s="30"/>
      <c r="Z311" s="30"/>
      <c r="AA311" s="30"/>
      <c r="AB311" s="30"/>
      <c r="AC311" s="30"/>
      <c r="AD311" s="30"/>
      <c r="AE311" s="30"/>
      <c r="AR311" s="178" t="s">
        <v>165</v>
      </c>
      <c r="AT311" s="178" t="s">
        <v>161</v>
      </c>
      <c r="AU311" s="178" t="s">
        <v>84</v>
      </c>
      <c r="AY311" s="17" t="s">
        <v>159</v>
      </c>
      <c r="BE311" s="179">
        <f>IF(O311="základní",K311,0)</f>
        <v>0</v>
      </c>
      <c r="BF311" s="179">
        <f>IF(O311="snížená",K311,0)</f>
        <v>0</v>
      </c>
      <c r="BG311" s="179">
        <f>IF(O311="zákl. přenesená",K311,0)</f>
        <v>0</v>
      </c>
      <c r="BH311" s="179">
        <f>IF(O311="sníž. přenesená",K311,0)</f>
        <v>0</v>
      </c>
      <c r="BI311" s="179">
        <f>IF(O311="nulová",K311,0)</f>
        <v>0</v>
      </c>
      <c r="BJ311" s="17" t="s">
        <v>79</v>
      </c>
      <c r="BK311" s="179">
        <f>ROUND(P311*H311,2)</f>
        <v>0</v>
      </c>
      <c r="BL311" s="17" t="s">
        <v>165</v>
      </c>
      <c r="BM311" s="178" t="s">
        <v>450</v>
      </c>
    </row>
    <row r="312" spans="1:65" s="2" customFormat="1" ht="19.5">
      <c r="A312" s="30"/>
      <c r="B312" s="31"/>
      <c r="C312" s="30"/>
      <c r="D312" s="180" t="s">
        <v>167</v>
      </c>
      <c r="E312" s="30"/>
      <c r="F312" s="181" t="s">
        <v>451</v>
      </c>
      <c r="G312" s="30"/>
      <c r="H312" s="30"/>
      <c r="I312" s="95"/>
      <c r="J312" s="95"/>
      <c r="K312" s="30"/>
      <c r="L312" s="30"/>
      <c r="M312" s="31"/>
      <c r="N312" s="182"/>
      <c r="O312" s="183"/>
      <c r="P312" s="56"/>
      <c r="Q312" s="56"/>
      <c r="R312" s="56"/>
      <c r="S312" s="56"/>
      <c r="T312" s="56"/>
      <c r="U312" s="56"/>
      <c r="V312" s="56"/>
      <c r="W312" s="56"/>
      <c r="X312" s="57"/>
      <c r="Y312" s="30"/>
      <c r="Z312" s="30"/>
      <c r="AA312" s="30"/>
      <c r="AB312" s="30"/>
      <c r="AC312" s="30"/>
      <c r="AD312" s="30"/>
      <c r="AE312" s="30"/>
      <c r="AT312" s="17" t="s">
        <v>167</v>
      </c>
      <c r="AU312" s="17" t="s">
        <v>84</v>
      </c>
    </row>
    <row r="313" spans="1:65" s="13" customFormat="1">
      <c r="B313" s="184"/>
      <c r="D313" s="180" t="s">
        <v>168</v>
      </c>
      <c r="E313" s="185" t="s">
        <v>1</v>
      </c>
      <c r="F313" s="186" t="s">
        <v>243</v>
      </c>
      <c r="H313" s="187">
        <v>72.369</v>
      </c>
      <c r="I313" s="188"/>
      <c r="J313" s="188"/>
      <c r="M313" s="184"/>
      <c r="N313" s="189"/>
      <c r="O313" s="190"/>
      <c r="P313" s="190"/>
      <c r="Q313" s="190"/>
      <c r="R313" s="190"/>
      <c r="S313" s="190"/>
      <c r="T313" s="190"/>
      <c r="U313" s="190"/>
      <c r="V313" s="190"/>
      <c r="W313" s="190"/>
      <c r="X313" s="191"/>
      <c r="AT313" s="185" t="s">
        <v>168</v>
      </c>
      <c r="AU313" s="185" t="s">
        <v>84</v>
      </c>
      <c r="AV313" s="13" t="s">
        <v>84</v>
      </c>
      <c r="AW313" s="13" t="s">
        <v>4</v>
      </c>
      <c r="AX313" s="13" t="s">
        <v>79</v>
      </c>
      <c r="AY313" s="185" t="s">
        <v>159</v>
      </c>
    </row>
    <row r="314" spans="1:65" s="12" customFormat="1" ht="22.9" customHeight="1">
      <c r="B314" s="151"/>
      <c r="D314" s="152" t="s">
        <v>73</v>
      </c>
      <c r="E314" s="163" t="s">
        <v>452</v>
      </c>
      <c r="F314" s="163" t="s">
        <v>453</v>
      </c>
      <c r="I314" s="154"/>
      <c r="J314" s="154"/>
      <c r="K314" s="164">
        <f>BK314</f>
        <v>0</v>
      </c>
      <c r="M314" s="151"/>
      <c r="N314" s="156"/>
      <c r="O314" s="157"/>
      <c r="P314" s="157"/>
      <c r="Q314" s="158">
        <f>SUM(Q315:Q329)</f>
        <v>0</v>
      </c>
      <c r="R314" s="158">
        <f>SUM(R315:R329)</f>
        <v>0</v>
      </c>
      <c r="S314" s="157"/>
      <c r="T314" s="159">
        <f>SUM(T315:T329)</f>
        <v>0</v>
      </c>
      <c r="U314" s="157"/>
      <c r="V314" s="159">
        <f>SUM(V315:V329)</f>
        <v>0</v>
      </c>
      <c r="W314" s="157"/>
      <c r="X314" s="160">
        <f>SUM(X315:X329)</f>
        <v>0</v>
      </c>
      <c r="AR314" s="152" t="s">
        <v>79</v>
      </c>
      <c r="AT314" s="161" t="s">
        <v>73</v>
      </c>
      <c r="AU314" s="161" t="s">
        <v>79</v>
      </c>
      <c r="AY314" s="152" t="s">
        <v>159</v>
      </c>
      <c r="BK314" s="162">
        <f>SUM(BK315:BK329)</f>
        <v>0</v>
      </c>
    </row>
    <row r="315" spans="1:65" s="2" customFormat="1" ht="21.75" customHeight="1">
      <c r="A315" s="30"/>
      <c r="B315" s="165"/>
      <c r="C315" s="166">
        <v>53</v>
      </c>
      <c r="D315" s="166" t="s">
        <v>161</v>
      </c>
      <c r="E315" s="167" t="s">
        <v>455</v>
      </c>
      <c r="F315" s="168" t="s">
        <v>456</v>
      </c>
      <c r="G315" s="169" t="s">
        <v>177</v>
      </c>
      <c r="H315" s="170">
        <v>8.6769999999999996</v>
      </c>
      <c r="I315" s="171"/>
      <c r="J315" s="171"/>
      <c r="K315" s="172">
        <f>ROUND(P315*H315,2)</f>
        <v>0</v>
      </c>
      <c r="L315" s="168" t="s">
        <v>178</v>
      </c>
      <c r="M315" s="31"/>
      <c r="N315" s="173" t="s">
        <v>1</v>
      </c>
      <c r="O315" s="174" t="s">
        <v>37</v>
      </c>
      <c r="P315" s="175">
        <f>I315+J315</f>
        <v>0</v>
      </c>
      <c r="Q315" s="175">
        <f>ROUND(I315*H315,2)</f>
        <v>0</v>
      </c>
      <c r="R315" s="175">
        <f>ROUND(J315*H315,2)</f>
        <v>0</v>
      </c>
      <c r="S315" s="56"/>
      <c r="T315" s="176">
        <f>S315*H315</f>
        <v>0</v>
      </c>
      <c r="U315" s="176">
        <v>0</v>
      </c>
      <c r="V315" s="176">
        <f>U315*H315</f>
        <v>0</v>
      </c>
      <c r="W315" s="176">
        <v>0</v>
      </c>
      <c r="X315" s="177">
        <f>W315*H315</f>
        <v>0</v>
      </c>
      <c r="Y315" s="30"/>
      <c r="Z315" s="30"/>
      <c r="AA315" s="30"/>
      <c r="AB315" s="30"/>
      <c r="AC315" s="30"/>
      <c r="AD315" s="30"/>
      <c r="AE315" s="30"/>
      <c r="AR315" s="178" t="s">
        <v>165</v>
      </c>
      <c r="AT315" s="178" t="s">
        <v>161</v>
      </c>
      <c r="AU315" s="178" t="s">
        <v>84</v>
      </c>
      <c r="AY315" s="17" t="s">
        <v>159</v>
      </c>
      <c r="BE315" s="179">
        <f>IF(O315="základní",K315,0)</f>
        <v>0</v>
      </c>
      <c r="BF315" s="179">
        <f>IF(O315="snížená",K315,0)</f>
        <v>0</v>
      </c>
      <c r="BG315" s="179">
        <f>IF(O315="zákl. přenesená",K315,0)</f>
        <v>0</v>
      </c>
      <c r="BH315" s="179">
        <f>IF(O315="sníž. přenesená",K315,0)</f>
        <v>0</v>
      </c>
      <c r="BI315" s="179">
        <f>IF(O315="nulová",K315,0)</f>
        <v>0</v>
      </c>
      <c r="BJ315" s="17" t="s">
        <v>79</v>
      </c>
      <c r="BK315" s="179">
        <f>ROUND(P315*H315,2)</f>
        <v>0</v>
      </c>
      <c r="BL315" s="17" t="s">
        <v>165</v>
      </c>
      <c r="BM315" s="178" t="s">
        <v>457</v>
      </c>
    </row>
    <row r="316" spans="1:65" s="2" customFormat="1" ht="19.5">
      <c r="A316" s="30"/>
      <c r="B316" s="31"/>
      <c r="C316" s="30"/>
      <c r="D316" s="180" t="s">
        <v>167</v>
      </c>
      <c r="E316" s="30"/>
      <c r="F316" s="181" t="s">
        <v>458</v>
      </c>
      <c r="G316" s="30"/>
      <c r="H316" s="30"/>
      <c r="I316" s="95"/>
      <c r="J316" s="95"/>
      <c r="K316" s="30"/>
      <c r="L316" s="30"/>
      <c r="M316" s="31"/>
      <c r="N316" s="182"/>
      <c r="O316" s="183"/>
      <c r="P316" s="56"/>
      <c r="Q316" s="56"/>
      <c r="R316" s="56"/>
      <c r="S316" s="56"/>
      <c r="T316" s="56"/>
      <c r="U316" s="56"/>
      <c r="V316" s="56"/>
      <c r="W316" s="56"/>
      <c r="X316" s="57"/>
      <c r="Y316" s="30"/>
      <c r="Z316" s="30"/>
      <c r="AA316" s="30"/>
      <c r="AB316" s="30"/>
      <c r="AC316" s="30"/>
      <c r="AD316" s="30"/>
      <c r="AE316" s="30"/>
      <c r="AT316" s="17" t="s">
        <v>167</v>
      </c>
      <c r="AU316" s="17" t="s">
        <v>84</v>
      </c>
    </row>
    <row r="317" spans="1:65" s="2" customFormat="1" ht="21.75" customHeight="1">
      <c r="A317" s="30"/>
      <c r="B317" s="165"/>
      <c r="C317" s="166">
        <v>54</v>
      </c>
      <c r="D317" s="166" t="s">
        <v>161</v>
      </c>
      <c r="E317" s="167" t="s">
        <v>460</v>
      </c>
      <c r="F317" s="168" t="s">
        <v>461</v>
      </c>
      <c r="G317" s="169" t="s">
        <v>177</v>
      </c>
      <c r="H317" s="170">
        <v>8.6769999999999996</v>
      </c>
      <c r="I317" s="171"/>
      <c r="J317" s="171"/>
      <c r="K317" s="172">
        <f>ROUND(P317*H317,2)</f>
        <v>0</v>
      </c>
      <c r="L317" s="168" t="s">
        <v>178</v>
      </c>
      <c r="M317" s="31"/>
      <c r="N317" s="173" t="s">
        <v>1</v>
      </c>
      <c r="O317" s="174" t="s">
        <v>37</v>
      </c>
      <c r="P317" s="175">
        <f>I317+J317</f>
        <v>0</v>
      </c>
      <c r="Q317" s="175">
        <f>ROUND(I317*H317,2)</f>
        <v>0</v>
      </c>
      <c r="R317" s="175">
        <f>ROUND(J317*H317,2)</f>
        <v>0</v>
      </c>
      <c r="S317" s="56"/>
      <c r="T317" s="176">
        <f>S317*H317</f>
        <v>0</v>
      </c>
      <c r="U317" s="176">
        <v>0</v>
      </c>
      <c r="V317" s="176">
        <f>U317*H317</f>
        <v>0</v>
      </c>
      <c r="W317" s="176">
        <v>0</v>
      </c>
      <c r="X317" s="177">
        <f>W317*H317</f>
        <v>0</v>
      </c>
      <c r="Y317" s="30"/>
      <c r="Z317" s="30"/>
      <c r="AA317" s="30"/>
      <c r="AB317" s="30"/>
      <c r="AC317" s="30"/>
      <c r="AD317" s="30"/>
      <c r="AE317" s="30"/>
      <c r="AR317" s="178" t="s">
        <v>165</v>
      </c>
      <c r="AT317" s="178" t="s">
        <v>161</v>
      </c>
      <c r="AU317" s="178" t="s">
        <v>84</v>
      </c>
      <c r="AY317" s="17" t="s">
        <v>159</v>
      </c>
      <c r="BE317" s="179">
        <f>IF(O317="základní",K317,0)</f>
        <v>0</v>
      </c>
      <c r="BF317" s="179">
        <f>IF(O317="snížená",K317,0)</f>
        <v>0</v>
      </c>
      <c r="BG317" s="179">
        <f>IF(O317="zákl. přenesená",K317,0)</f>
        <v>0</v>
      </c>
      <c r="BH317" s="179">
        <f>IF(O317="sníž. přenesená",K317,0)</f>
        <v>0</v>
      </c>
      <c r="BI317" s="179">
        <f>IF(O317="nulová",K317,0)</f>
        <v>0</v>
      </c>
      <c r="BJ317" s="17" t="s">
        <v>79</v>
      </c>
      <c r="BK317" s="179">
        <f>ROUND(P317*H317,2)</f>
        <v>0</v>
      </c>
      <c r="BL317" s="17" t="s">
        <v>165</v>
      </c>
      <c r="BM317" s="178" t="s">
        <v>462</v>
      </c>
    </row>
    <row r="318" spans="1:65" s="2" customFormat="1" ht="29.25">
      <c r="A318" s="30"/>
      <c r="B318" s="31"/>
      <c r="C318" s="30"/>
      <c r="D318" s="180" t="s">
        <v>167</v>
      </c>
      <c r="E318" s="30"/>
      <c r="F318" s="181" t="s">
        <v>463</v>
      </c>
      <c r="G318" s="30"/>
      <c r="H318" s="30"/>
      <c r="I318" s="95"/>
      <c r="J318" s="95"/>
      <c r="K318" s="30"/>
      <c r="L318" s="30"/>
      <c r="M318" s="31"/>
      <c r="N318" s="182"/>
      <c r="O318" s="183"/>
      <c r="P318" s="56"/>
      <c r="Q318" s="56"/>
      <c r="R318" s="56"/>
      <c r="S318" s="56"/>
      <c r="T318" s="56"/>
      <c r="U318" s="56"/>
      <c r="V318" s="56"/>
      <c r="W318" s="56"/>
      <c r="X318" s="57"/>
      <c r="Y318" s="30"/>
      <c r="Z318" s="30"/>
      <c r="AA318" s="30"/>
      <c r="AB318" s="30"/>
      <c r="AC318" s="30"/>
      <c r="AD318" s="30"/>
      <c r="AE318" s="30"/>
      <c r="AT318" s="17" t="s">
        <v>167</v>
      </c>
      <c r="AU318" s="17" t="s">
        <v>84</v>
      </c>
    </row>
    <row r="319" spans="1:65" s="2" customFormat="1" ht="21.75" customHeight="1">
      <c r="A319" s="30"/>
      <c r="B319" s="165"/>
      <c r="C319" s="166">
        <v>55</v>
      </c>
      <c r="D319" s="166" t="s">
        <v>161</v>
      </c>
      <c r="E319" s="167" t="s">
        <v>465</v>
      </c>
      <c r="F319" s="168" t="s">
        <v>466</v>
      </c>
      <c r="G319" s="169" t="s">
        <v>177</v>
      </c>
      <c r="H319" s="170">
        <v>8.6769999999999996</v>
      </c>
      <c r="I319" s="171"/>
      <c r="J319" s="171"/>
      <c r="K319" s="172">
        <f>ROUND(P319*H319,2)</f>
        <v>0</v>
      </c>
      <c r="L319" s="168" t="s">
        <v>178</v>
      </c>
      <c r="M319" s="31"/>
      <c r="N319" s="173" t="s">
        <v>1</v>
      </c>
      <c r="O319" s="174" t="s">
        <v>37</v>
      </c>
      <c r="P319" s="175">
        <f>I319+J319</f>
        <v>0</v>
      </c>
      <c r="Q319" s="175">
        <f>ROUND(I319*H319,2)</f>
        <v>0</v>
      </c>
      <c r="R319" s="175">
        <f>ROUND(J319*H319,2)</f>
        <v>0</v>
      </c>
      <c r="S319" s="56"/>
      <c r="T319" s="176">
        <f>S319*H319</f>
        <v>0</v>
      </c>
      <c r="U319" s="176">
        <v>0</v>
      </c>
      <c r="V319" s="176">
        <f>U319*H319</f>
        <v>0</v>
      </c>
      <c r="W319" s="176">
        <v>0</v>
      </c>
      <c r="X319" s="177">
        <f>W319*H319</f>
        <v>0</v>
      </c>
      <c r="Y319" s="30"/>
      <c r="Z319" s="30"/>
      <c r="AA319" s="30"/>
      <c r="AB319" s="30"/>
      <c r="AC319" s="30"/>
      <c r="AD319" s="30"/>
      <c r="AE319" s="30"/>
      <c r="AR319" s="178" t="s">
        <v>165</v>
      </c>
      <c r="AT319" s="178" t="s">
        <v>161</v>
      </c>
      <c r="AU319" s="178" t="s">
        <v>84</v>
      </c>
      <c r="AY319" s="17" t="s">
        <v>159</v>
      </c>
      <c r="BE319" s="179">
        <f>IF(O319="základní",K319,0)</f>
        <v>0</v>
      </c>
      <c r="BF319" s="179">
        <f>IF(O319="snížená",K319,0)</f>
        <v>0</v>
      </c>
      <c r="BG319" s="179">
        <f>IF(O319="zákl. přenesená",K319,0)</f>
        <v>0</v>
      </c>
      <c r="BH319" s="179">
        <f>IF(O319="sníž. přenesená",K319,0)</f>
        <v>0</v>
      </c>
      <c r="BI319" s="179">
        <f>IF(O319="nulová",K319,0)</f>
        <v>0</v>
      </c>
      <c r="BJ319" s="17" t="s">
        <v>79</v>
      </c>
      <c r="BK319" s="179">
        <f>ROUND(P319*H319,2)</f>
        <v>0</v>
      </c>
      <c r="BL319" s="17" t="s">
        <v>165</v>
      </c>
      <c r="BM319" s="178" t="s">
        <v>467</v>
      </c>
    </row>
    <row r="320" spans="1:65" s="2" customFormat="1" ht="19.5">
      <c r="A320" s="30"/>
      <c r="B320" s="31"/>
      <c r="C320" s="30"/>
      <c r="D320" s="180" t="s">
        <v>167</v>
      </c>
      <c r="E320" s="30"/>
      <c r="F320" s="181" t="s">
        <v>468</v>
      </c>
      <c r="G320" s="30"/>
      <c r="H320" s="30"/>
      <c r="I320" s="95"/>
      <c r="J320" s="95"/>
      <c r="K320" s="30"/>
      <c r="L320" s="30"/>
      <c r="M320" s="31"/>
      <c r="N320" s="182"/>
      <c r="O320" s="183"/>
      <c r="P320" s="56"/>
      <c r="Q320" s="56"/>
      <c r="R320" s="56"/>
      <c r="S320" s="56"/>
      <c r="T320" s="56"/>
      <c r="U320" s="56"/>
      <c r="V320" s="56"/>
      <c r="W320" s="56"/>
      <c r="X320" s="57"/>
      <c r="Y320" s="30"/>
      <c r="Z320" s="30"/>
      <c r="AA320" s="30"/>
      <c r="AB320" s="30"/>
      <c r="AC320" s="30"/>
      <c r="AD320" s="30"/>
      <c r="AE320" s="30"/>
      <c r="AT320" s="17" t="s">
        <v>167</v>
      </c>
      <c r="AU320" s="17" t="s">
        <v>84</v>
      </c>
    </row>
    <row r="321" spans="1:65" s="2" customFormat="1" ht="21.75" customHeight="1">
      <c r="A321" s="30"/>
      <c r="B321" s="165"/>
      <c r="C321" s="166">
        <v>56</v>
      </c>
      <c r="D321" s="166" t="s">
        <v>161</v>
      </c>
      <c r="E321" s="167" t="s">
        <v>470</v>
      </c>
      <c r="F321" s="168" t="s">
        <v>471</v>
      </c>
      <c r="G321" s="169" t="s">
        <v>177</v>
      </c>
      <c r="H321" s="170">
        <v>8.6769999999999996</v>
      </c>
      <c r="I321" s="171"/>
      <c r="J321" s="171"/>
      <c r="K321" s="172">
        <f>ROUND(P321*H321,2)</f>
        <v>0</v>
      </c>
      <c r="L321" s="168" t="s">
        <v>178</v>
      </c>
      <c r="M321" s="31"/>
      <c r="N321" s="173" t="s">
        <v>1</v>
      </c>
      <c r="O321" s="174" t="s">
        <v>37</v>
      </c>
      <c r="P321" s="175">
        <f>I321+J321</f>
        <v>0</v>
      </c>
      <c r="Q321" s="175">
        <f>ROUND(I321*H321,2)</f>
        <v>0</v>
      </c>
      <c r="R321" s="175">
        <f>ROUND(J321*H321,2)</f>
        <v>0</v>
      </c>
      <c r="S321" s="56"/>
      <c r="T321" s="176">
        <f>S321*H321</f>
        <v>0</v>
      </c>
      <c r="U321" s="176">
        <v>0</v>
      </c>
      <c r="V321" s="176">
        <f>U321*H321</f>
        <v>0</v>
      </c>
      <c r="W321" s="176">
        <v>0</v>
      </c>
      <c r="X321" s="177">
        <f>W321*H321</f>
        <v>0</v>
      </c>
      <c r="Y321" s="30"/>
      <c r="Z321" s="30"/>
      <c r="AA321" s="30"/>
      <c r="AB321" s="30"/>
      <c r="AC321" s="30"/>
      <c r="AD321" s="30"/>
      <c r="AE321" s="30"/>
      <c r="AR321" s="178" t="s">
        <v>165</v>
      </c>
      <c r="AT321" s="178" t="s">
        <v>161</v>
      </c>
      <c r="AU321" s="178" t="s">
        <v>84</v>
      </c>
      <c r="AY321" s="17" t="s">
        <v>159</v>
      </c>
      <c r="BE321" s="179">
        <f>IF(O321="základní",K321,0)</f>
        <v>0</v>
      </c>
      <c r="BF321" s="179">
        <f>IF(O321="snížená",K321,0)</f>
        <v>0</v>
      </c>
      <c r="BG321" s="179">
        <f>IF(O321="zákl. přenesená",K321,0)</f>
        <v>0</v>
      </c>
      <c r="BH321" s="179">
        <f>IF(O321="sníž. přenesená",K321,0)</f>
        <v>0</v>
      </c>
      <c r="BI321" s="179">
        <f>IF(O321="nulová",K321,0)</f>
        <v>0</v>
      </c>
      <c r="BJ321" s="17" t="s">
        <v>79</v>
      </c>
      <c r="BK321" s="179">
        <f>ROUND(P321*H321,2)</f>
        <v>0</v>
      </c>
      <c r="BL321" s="17" t="s">
        <v>165</v>
      </c>
      <c r="BM321" s="178" t="s">
        <v>472</v>
      </c>
    </row>
    <row r="322" spans="1:65" s="2" customFormat="1" ht="29.25">
      <c r="A322" s="30"/>
      <c r="B322" s="31"/>
      <c r="C322" s="30"/>
      <c r="D322" s="180" t="s">
        <v>167</v>
      </c>
      <c r="E322" s="30"/>
      <c r="F322" s="181" t="s">
        <v>473</v>
      </c>
      <c r="G322" s="30"/>
      <c r="H322" s="30"/>
      <c r="I322" s="95"/>
      <c r="J322" s="95"/>
      <c r="K322" s="30"/>
      <c r="L322" s="30"/>
      <c r="M322" s="31"/>
      <c r="N322" s="182"/>
      <c r="O322" s="183"/>
      <c r="P322" s="56"/>
      <c r="Q322" s="56"/>
      <c r="R322" s="56"/>
      <c r="S322" s="56"/>
      <c r="T322" s="56"/>
      <c r="U322" s="56"/>
      <c r="V322" s="56"/>
      <c r="W322" s="56"/>
      <c r="X322" s="57"/>
      <c r="Y322" s="30"/>
      <c r="Z322" s="30"/>
      <c r="AA322" s="30"/>
      <c r="AB322" s="30"/>
      <c r="AC322" s="30"/>
      <c r="AD322" s="30"/>
      <c r="AE322" s="30"/>
      <c r="AT322" s="17" t="s">
        <v>167</v>
      </c>
      <c r="AU322" s="17" t="s">
        <v>84</v>
      </c>
    </row>
    <row r="323" spans="1:65" s="2" customFormat="1" ht="33" customHeight="1">
      <c r="A323" s="30"/>
      <c r="B323" s="165"/>
      <c r="C323" s="166">
        <v>57</v>
      </c>
      <c r="D323" s="166" t="s">
        <v>161</v>
      </c>
      <c r="E323" s="167" t="s">
        <v>475</v>
      </c>
      <c r="F323" s="168" t="s">
        <v>476</v>
      </c>
      <c r="G323" s="169" t="s">
        <v>177</v>
      </c>
      <c r="H323" s="170">
        <v>1</v>
      </c>
      <c r="I323" s="171"/>
      <c r="J323" s="171"/>
      <c r="K323" s="172">
        <f>ROUND(P323*H323,2)</f>
        <v>0</v>
      </c>
      <c r="L323" s="168" t="s">
        <v>178</v>
      </c>
      <c r="M323" s="31"/>
      <c r="N323" s="173" t="s">
        <v>1</v>
      </c>
      <c r="O323" s="174" t="s">
        <v>37</v>
      </c>
      <c r="P323" s="175">
        <f>I323+J323</f>
        <v>0</v>
      </c>
      <c r="Q323" s="175">
        <f>ROUND(I323*H323,2)</f>
        <v>0</v>
      </c>
      <c r="R323" s="175">
        <f>ROUND(J323*H323,2)</f>
        <v>0</v>
      </c>
      <c r="S323" s="56"/>
      <c r="T323" s="176">
        <f>S323*H323</f>
        <v>0</v>
      </c>
      <c r="U323" s="176">
        <v>0</v>
      </c>
      <c r="V323" s="176">
        <f>U323*H323</f>
        <v>0</v>
      </c>
      <c r="W323" s="176">
        <v>0</v>
      </c>
      <c r="X323" s="177">
        <f>W323*H323</f>
        <v>0</v>
      </c>
      <c r="Y323" s="30"/>
      <c r="Z323" s="30"/>
      <c r="AA323" s="30"/>
      <c r="AB323" s="30"/>
      <c r="AC323" s="30"/>
      <c r="AD323" s="30"/>
      <c r="AE323" s="30"/>
      <c r="AR323" s="178" t="s">
        <v>165</v>
      </c>
      <c r="AT323" s="178" t="s">
        <v>161</v>
      </c>
      <c r="AU323" s="178" t="s">
        <v>84</v>
      </c>
      <c r="AY323" s="17" t="s">
        <v>159</v>
      </c>
      <c r="BE323" s="179">
        <f>IF(O323="základní",K323,0)</f>
        <v>0</v>
      </c>
      <c r="BF323" s="179">
        <f>IF(O323="snížená",K323,0)</f>
        <v>0</v>
      </c>
      <c r="BG323" s="179">
        <f>IF(O323="zákl. přenesená",K323,0)</f>
        <v>0</v>
      </c>
      <c r="BH323" s="179">
        <f>IF(O323="sníž. přenesená",K323,0)</f>
        <v>0</v>
      </c>
      <c r="BI323" s="179">
        <f>IF(O323="nulová",K323,0)</f>
        <v>0</v>
      </c>
      <c r="BJ323" s="17" t="s">
        <v>79</v>
      </c>
      <c r="BK323" s="179">
        <f>ROUND(P323*H323,2)</f>
        <v>0</v>
      </c>
      <c r="BL323" s="17" t="s">
        <v>165</v>
      </c>
      <c r="BM323" s="178" t="s">
        <v>477</v>
      </c>
    </row>
    <row r="324" spans="1:65" s="2" customFormat="1" ht="29.25">
      <c r="A324" s="30"/>
      <c r="B324" s="31"/>
      <c r="C324" s="30"/>
      <c r="D324" s="180" t="s">
        <v>167</v>
      </c>
      <c r="E324" s="30"/>
      <c r="F324" s="181" t="s">
        <v>478</v>
      </c>
      <c r="G324" s="30"/>
      <c r="H324" s="30"/>
      <c r="I324" s="95"/>
      <c r="J324" s="95"/>
      <c r="K324" s="30"/>
      <c r="L324" s="30"/>
      <c r="M324" s="31"/>
      <c r="N324" s="182"/>
      <c r="O324" s="183"/>
      <c r="P324" s="56"/>
      <c r="Q324" s="56"/>
      <c r="R324" s="56"/>
      <c r="S324" s="56"/>
      <c r="T324" s="56"/>
      <c r="U324" s="56"/>
      <c r="V324" s="56"/>
      <c r="W324" s="56"/>
      <c r="X324" s="57"/>
      <c r="Y324" s="30"/>
      <c r="Z324" s="30"/>
      <c r="AA324" s="30"/>
      <c r="AB324" s="30"/>
      <c r="AC324" s="30"/>
      <c r="AD324" s="30"/>
      <c r="AE324" s="30"/>
      <c r="AT324" s="17" t="s">
        <v>167</v>
      </c>
      <c r="AU324" s="17" t="s">
        <v>84</v>
      </c>
    </row>
    <row r="325" spans="1:65" s="2" customFormat="1" ht="21.75" customHeight="1">
      <c r="A325" s="30"/>
      <c r="B325" s="165"/>
      <c r="C325" s="166">
        <v>58</v>
      </c>
      <c r="D325" s="166" t="s">
        <v>161</v>
      </c>
      <c r="E325" s="167" t="s">
        <v>480</v>
      </c>
      <c r="F325" s="168" t="s">
        <v>481</v>
      </c>
      <c r="G325" s="169" t="s">
        <v>177</v>
      </c>
      <c r="H325" s="170">
        <v>3.3250000000000002</v>
      </c>
      <c r="I325" s="171"/>
      <c r="J325" s="171"/>
      <c r="K325" s="172">
        <f>ROUND(P325*H325,2)</f>
        <v>0</v>
      </c>
      <c r="L325" s="168" t="s">
        <v>178</v>
      </c>
      <c r="M325" s="31"/>
      <c r="N325" s="173" t="s">
        <v>1</v>
      </c>
      <c r="O325" s="174" t="s">
        <v>37</v>
      </c>
      <c r="P325" s="175">
        <f>I325+J325</f>
        <v>0</v>
      </c>
      <c r="Q325" s="175">
        <f>ROUND(I325*H325,2)</f>
        <v>0</v>
      </c>
      <c r="R325" s="175">
        <f>ROUND(J325*H325,2)</f>
        <v>0</v>
      </c>
      <c r="S325" s="56"/>
      <c r="T325" s="176">
        <f>S325*H325</f>
        <v>0</v>
      </c>
      <c r="U325" s="176">
        <v>0</v>
      </c>
      <c r="V325" s="176">
        <f>U325*H325</f>
        <v>0</v>
      </c>
      <c r="W325" s="176">
        <v>0</v>
      </c>
      <c r="X325" s="177">
        <f>W325*H325</f>
        <v>0</v>
      </c>
      <c r="Y325" s="30"/>
      <c r="Z325" s="30"/>
      <c r="AA325" s="30"/>
      <c r="AB325" s="30"/>
      <c r="AC325" s="30"/>
      <c r="AD325" s="30"/>
      <c r="AE325" s="30"/>
      <c r="AR325" s="178" t="s">
        <v>165</v>
      </c>
      <c r="AT325" s="178" t="s">
        <v>161</v>
      </c>
      <c r="AU325" s="178" t="s">
        <v>84</v>
      </c>
      <c r="AY325" s="17" t="s">
        <v>159</v>
      </c>
      <c r="BE325" s="179">
        <f>IF(O325="základní",K325,0)</f>
        <v>0</v>
      </c>
      <c r="BF325" s="179">
        <f>IF(O325="snížená",K325,0)</f>
        <v>0</v>
      </c>
      <c r="BG325" s="179">
        <f>IF(O325="zákl. přenesená",K325,0)</f>
        <v>0</v>
      </c>
      <c r="BH325" s="179">
        <f>IF(O325="sníž. přenesená",K325,0)</f>
        <v>0</v>
      </c>
      <c r="BI325" s="179">
        <f>IF(O325="nulová",K325,0)</f>
        <v>0</v>
      </c>
      <c r="BJ325" s="17" t="s">
        <v>79</v>
      </c>
      <c r="BK325" s="179">
        <f>ROUND(P325*H325,2)</f>
        <v>0</v>
      </c>
      <c r="BL325" s="17" t="s">
        <v>165</v>
      </c>
      <c r="BM325" s="178" t="s">
        <v>482</v>
      </c>
    </row>
    <row r="326" spans="1:65" s="2" customFormat="1" ht="29.25">
      <c r="A326" s="30"/>
      <c r="B326" s="31"/>
      <c r="C326" s="30"/>
      <c r="D326" s="180" t="s">
        <v>167</v>
      </c>
      <c r="E326" s="30"/>
      <c r="F326" s="181" t="s">
        <v>483</v>
      </c>
      <c r="G326" s="30"/>
      <c r="H326" s="30"/>
      <c r="I326" s="95"/>
      <c r="J326" s="95"/>
      <c r="K326" s="30"/>
      <c r="L326" s="30"/>
      <c r="M326" s="31"/>
      <c r="N326" s="182"/>
      <c r="O326" s="183"/>
      <c r="P326" s="56"/>
      <c r="Q326" s="56"/>
      <c r="R326" s="56"/>
      <c r="S326" s="56"/>
      <c r="T326" s="56"/>
      <c r="U326" s="56"/>
      <c r="V326" s="56"/>
      <c r="W326" s="56"/>
      <c r="X326" s="57"/>
      <c r="Y326" s="30"/>
      <c r="Z326" s="30"/>
      <c r="AA326" s="30"/>
      <c r="AB326" s="30"/>
      <c r="AC326" s="30"/>
      <c r="AD326" s="30"/>
      <c r="AE326" s="30"/>
      <c r="AT326" s="17" t="s">
        <v>167</v>
      </c>
      <c r="AU326" s="17" t="s">
        <v>84</v>
      </c>
    </row>
    <row r="327" spans="1:65" s="13" customFormat="1">
      <c r="B327" s="184"/>
      <c r="D327" s="180" t="s">
        <v>168</v>
      </c>
      <c r="E327" s="185" t="s">
        <v>1</v>
      </c>
      <c r="F327" s="186" t="s">
        <v>484</v>
      </c>
      <c r="H327" s="187">
        <v>3.3250000000000002</v>
      </c>
      <c r="I327" s="188"/>
      <c r="J327" s="188"/>
      <c r="M327" s="184"/>
      <c r="N327" s="189"/>
      <c r="O327" s="190"/>
      <c r="P327" s="190"/>
      <c r="Q327" s="190"/>
      <c r="R327" s="190"/>
      <c r="S327" s="190"/>
      <c r="T327" s="190"/>
      <c r="U327" s="190"/>
      <c r="V327" s="190"/>
      <c r="W327" s="190"/>
      <c r="X327" s="191"/>
      <c r="AT327" s="185" t="s">
        <v>168</v>
      </c>
      <c r="AU327" s="185" t="s">
        <v>84</v>
      </c>
      <c r="AV327" s="13" t="s">
        <v>84</v>
      </c>
      <c r="AW327" s="13" t="s">
        <v>4</v>
      </c>
      <c r="AX327" s="13" t="s">
        <v>79</v>
      </c>
      <c r="AY327" s="185" t="s">
        <v>159</v>
      </c>
    </row>
    <row r="328" spans="1:65" s="2" customFormat="1" ht="21.75" customHeight="1">
      <c r="A328" s="30"/>
      <c r="B328" s="165"/>
      <c r="C328" s="166">
        <v>59</v>
      </c>
      <c r="D328" s="166" t="s">
        <v>161</v>
      </c>
      <c r="E328" s="167" t="s">
        <v>486</v>
      </c>
      <c r="F328" s="168" t="s">
        <v>487</v>
      </c>
      <c r="G328" s="169" t="s">
        <v>177</v>
      </c>
      <c r="H328" s="170">
        <v>0.5</v>
      </c>
      <c r="I328" s="171"/>
      <c r="J328" s="171"/>
      <c r="K328" s="172">
        <f>ROUND(P328*H328,2)</f>
        <v>0</v>
      </c>
      <c r="L328" s="168" t="s">
        <v>178</v>
      </c>
      <c r="M328" s="31"/>
      <c r="N328" s="173" t="s">
        <v>1</v>
      </c>
      <c r="O328" s="174" t="s">
        <v>37</v>
      </c>
      <c r="P328" s="175">
        <f>I328+J328</f>
        <v>0</v>
      </c>
      <c r="Q328" s="175">
        <f>ROUND(I328*H328,2)</f>
        <v>0</v>
      </c>
      <c r="R328" s="175">
        <f>ROUND(J328*H328,2)</f>
        <v>0</v>
      </c>
      <c r="S328" s="56"/>
      <c r="T328" s="176">
        <f>S328*H328</f>
        <v>0</v>
      </c>
      <c r="U328" s="176">
        <v>0</v>
      </c>
      <c r="V328" s="176">
        <f>U328*H328</f>
        <v>0</v>
      </c>
      <c r="W328" s="176">
        <v>0</v>
      </c>
      <c r="X328" s="177">
        <f>W328*H328</f>
        <v>0</v>
      </c>
      <c r="Y328" s="30"/>
      <c r="Z328" s="30"/>
      <c r="AA328" s="30"/>
      <c r="AB328" s="30"/>
      <c r="AC328" s="30"/>
      <c r="AD328" s="30"/>
      <c r="AE328" s="30"/>
      <c r="AR328" s="178" t="s">
        <v>165</v>
      </c>
      <c r="AT328" s="178" t="s">
        <v>161</v>
      </c>
      <c r="AU328" s="178" t="s">
        <v>84</v>
      </c>
      <c r="AY328" s="17" t="s">
        <v>159</v>
      </c>
      <c r="BE328" s="179">
        <f>IF(O328="základní",K328,0)</f>
        <v>0</v>
      </c>
      <c r="BF328" s="179">
        <f>IF(O328="snížená",K328,0)</f>
        <v>0</v>
      </c>
      <c r="BG328" s="179">
        <f>IF(O328="zákl. přenesená",K328,0)</f>
        <v>0</v>
      </c>
      <c r="BH328" s="179">
        <f>IF(O328="sníž. přenesená",K328,0)</f>
        <v>0</v>
      </c>
      <c r="BI328" s="179">
        <f>IF(O328="nulová",K328,0)</f>
        <v>0</v>
      </c>
      <c r="BJ328" s="17" t="s">
        <v>79</v>
      </c>
      <c r="BK328" s="179">
        <f>ROUND(P328*H328,2)</f>
        <v>0</v>
      </c>
      <c r="BL328" s="17" t="s">
        <v>165</v>
      </c>
      <c r="BM328" s="178" t="s">
        <v>488</v>
      </c>
    </row>
    <row r="329" spans="1:65" s="2" customFormat="1" ht="19.5">
      <c r="A329" s="30"/>
      <c r="B329" s="31"/>
      <c r="C329" s="30"/>
      <c r="D329" s="180" t="s">
        <v>167</v>
      </c>
      <c r="E329" s="30"/>
      <c r="F329" s="181" t="s">
        <v>489</v>
      </c>
      <c r="G329" s="30"/>
      <c r="H329" s="30"/>
      <c r="I329" s="95"/>
      <c r="J329" s="95"/>
      <c r="K329" s="30"/>
      <c r="L329" s="30"/>
      <c r="M329" s="31"/>
      <c r="N329" s="182"/>
      <c r="O329" s="183"/>
      <c r="P329" s="56"/>
      <c r="Q329" s="56"/>
      <c r="R329" s="56"/>
      <c r="S329" s="56"/>
      <c r="T329" s="56"/>
      <c r="U329" s="56"/>
      <c r="V329" s="56"/>
      <c r="W329" s="56"/>
      <c r="X329" s="57"/>
      <c r="Y329" s="30"/>
      <c r="Z329" s="30"/>
      <c r="AA329" s="30"/>
      <c r="AB329" s="30"/>
      <c r="AC329" s="30"/>
      <c r="AD329" s="30"/>
      <c r="AE329" s="30"/>
      <c r="AT329" s="17" t="s">
        <v>167</v>
      </c>
      <c r="AU329" s="17" t="s">
        <v>84</v>
      </c>
    </row>
    <row r="330" spans="1:65" s="12" customFormat="1" ht="22.9" customHeight="1">
      <c r="B330" s="151"/>
      <c r="D330" s="152" t="s">
        <v>73</v>
      </c>
      <c r="E330" s="163" t="s">
        <v>490</v>
      </c>
      <c r="F330" s="163" t="s">
        <v>491</v>
      </c>
      <c r="I330" s="154"/>
      <c r="J330" s="154"/>
      <c r="K330" s="164">
        <f>BK330</f>
        <v>0</v>
      </c>
      <c r="M330" s="151"/>
      <c r="N330" s="156"/>
      <c r="O330" s="157"/>
      <c r="P330" s="157"/>
      <c r="Q330" s="158">
        <f>SUM(Q331:Q332)</f>
        <v>0</v>
      </c>
      <c r="R330" s="158">
        <f>SUM(R331:R332)</f>
        <v>0</v>
      </c>
      <c r="S330" s="157"/>
      <c r="T330" s="159">
        <f>SUM(T331:T332)</f>
        <v>0</v>
      </c>
      <c r="U330" s="157"/>
      <c r="V330" s="159">
        <f>SUM(V331:V332)</f>
        <v>0</v>
      </c>
      <c r="W330" s="157"/>
      <c r="X330" s="160">
        <f>SUM(X331:X332)</f>
        <v>0</v>
      </c>
      <c r="AR330" s="152" t="s">
        <v>79</v>
      </c>
      <c r="AT330" s="161" t="s">
        <v>73</v>
      </c>
      <c r="AU330" s="161" t="s">
        <v>79</v>
      </c>
      <c r="AY330" s="152" t="s">
        <v>159</v>
      </c>
      <c r="BK330" s="162">
        <f>SUM(BK331:BK332)</f>
        <v>0</v>
      </c>
    </row>
    <row r="331" spans="1:65" s="2" customFormat="1" ht="21.75" customHeight="1">
      <c r="A331" s="30"/>
      <c r="B331" s="165"/>
      <c r="C331" s="166">
        <v>60</v>
      </c>
      <c r="D331" s="166" t="s">
        <v>161</v>
      </c>
      <c r="E331" s="167" t="s">
        <v>493</v>
      </c>
      <c r="F331" s="168" t="s">
        <v>494</v>
      </c>
      <c r="G331" s="169" t="s">
        <v>177</v>
      </c>
      <c r="H331" s="170">
        <v>30.22</v>
      </c>
      <c r="I331" s="171"/>
      <c r="J331" s="171"/>
      <c r="K331" s="172">
        <f>ROUND(P331*H331,2)</f>
        <v>0</v>
      </c>
      <c r="L331" s="168" t="s">
        <v>178</v>
      </c>
      <c r="M331" s="31"/>
      <c r="N331" s="173" t="s">
        <v>1</v>
      </c>
      <c r="O331" s="174" t="s">
        <v>37</v>
      </c>
      <c r="P331" s="175">
        <f>I331+J331</f>
        <v>0</v>
      </c>
      <c r="Q331" s="175">
        <f>ROUND(I331*H331,2)</f>
        <v>0</v>
      </c>
      <c r="R331" s="175">
        <f>ROUND(J331*H331,2)</f>
        <v>0</v>
      </c>
      <c r="S331" s="56"/>
      <c r="T331" s="176">
        <f>S331*H331</f>
        <v>0</v>
      </c>
      <c r="U331" s="176">
        <v>0</v>
      </c>
      <c r="V331" s="176">
        <f>U331*H331</f>
        <v>0</v>
      </c>
      <c r="W331" s="176">
        <v>0</v>
      </c>
      <c r="X331" s="177">
        <f>W331*H331</f>
        <v>0</v>
      </c>
      <c r="Y331" s="30"/>
      <c r="Z331" s="30"/>
      <c r="AA331" s="30"/>
      <c r="AB331" s="30"/>
      <c r="AC331" s="30"/>
      <c r="AD331" s="30"/>
      <c r="AE331" s="30"/>
      <c r="AR331" s="178" t="s">
        <v>165</v>
      </c>
      <c r="AT331" s="178" t="s">
        <v>161</v>
      </c>
      <c r="AU331" s="178" t="s">
        <v>84</v>
      </c>
      <c r="AY331" s="17" t="s">
        <v>159</v>
      </c>
      <c r="BE331" s="179">
        <f>IF(O331="základní",K331,0)</f>
        <v>0</v>
      </c>
      <c r="BF331" s="179">
        <f>IF(O331="snížená",K331,0)</f>
        <v>0</v>
      </c>
      <c r="BG331" s="179">
        <f>IF(O331="zákl. přenesená",K331,0)</f>
        <v>0</v>
      </c>
      <c r="BH331" s="179">
        <f>IF(O331="sníž. přenesená",K331,0)</f>
        <v>0</v>
      </c>
      <c r="BI331" s="179">
        <f>IF(O331="nulová",K331,0)</f>
        <v>0</v>
      </c>
      <c r="BJ331" s="17" t="s">
        <v>79</v>
      </c>
      <c r="BK331" s="179">
        <f>ROUND(P331*H331,2)</f>
        <v>0</v>
      </c>
      <c r="BL331" s="17" t="s">
        <v>165</v>
      </c>
      <c r="BM331" s="178" t="s">
        <v>495</v>
      </c>
    </row>
    <row r="332" spans="1:65" s="2" customFormat="1" ht="39">
      <c r="A332" s="30"/>
      <c r="B332" s="31"/>
      <c r="C332" s="30"/>
      <c r="D332" s="180" t="s">
        <v>167</v>
      </c>
      <c r="E332" s="30"/>
      <c r="F332" s="181" t="s">
        <v>496</v>
      </c>
      <c r="G332" s="30"/>
      <c r="H332" s="30"/>
      <c r="I332" s="95"/>
      <c r="J332" s="95"/>
      <c r="K332" s="30"/>
      <c r="L332" s="30"/>
      <c r="M332" s="31"/>
      <c r="N332" s="182"/>
      <c r="O332" s="183"/>
      <c r="P332" s="56"/>
      <c r="Q332" s="56"/>
      <c r="R332" s="56"/>
      <c r="S332" s="56"/>
      <c r="T332" s="56"/>
      <c r="U332" s="56"/>
      <c r="V332" s="56"/>
      <c r="W332" s="56"/>
      <c r="X332" s="57"/>
      <c r="Y332" s="30"/>
      <c r="Z332" s="30"/>
      <c r="AA332" s="30"/>
      <c r="AB332" s="30"/>
      <c r="AC332" s="30"/>
      <c r="AD332" s="30"/>
      <c r="AE332" s="30"/>
      <c r="AT332" s="17" t="s">
        <v>167</v>
      </c>
      <c r="AU332" s="17" t="s">
        <v>84</v>
      </c>
    </row>
    <row r="333" spans="1:65" s="12" customFormat="1" ht="25.9" customHeight="1">
      <c r="B333" s="151"/>
      <c r="D333" s="152" t="s">
        <v>73</v>
      </c>
      <c r="E333" s="153" t="s">
        <v>497</v>
      </c>
      <c r="F333" s="153" t="s">
        <v>498</v>
      </c>
      <c r="I333" s="154"/>
      <c r="J333" s="154"/>
      <c r="K333" s="155">
        <f>BK333</f>
        <v>0</v>
      </c>
      <c r="M333" s="151"/>
      <c r="N333" s="156"/>
      <c r="O333" s="157"/>
      <c r="P333" s="157"/>
      <c r="Q333" s="158">
        <f>Q334+Q366+Q386+Q391+Q401+Q428+Q436+Q460+Q483</f>
        <v>0</v>
      </c>
      <c r="R333" s="158">
        <f>R334+R366+R386+R391+R401+R428+R436+R460+R483</f>
        <v>0</v>
      </c>
      <c r="S333" s="157"/>
      <c r="T333" s="159">
        <f>T334+T366+T386+T391+T401+T428+T436+T460+T483</f>
        <v>0</v>
      </c>
      <c r="U333" s="157"/>
      <c r="V333" s="159">
        <f>V334+V366+V386+V391+V401+V428+V436+V460+V483</f>
        <v>15.639094139999999</v>
      </c>
      <c r="W333" s="157"/>
      <c r="X333" s="160">
        <f>X334+X366+X386+X391+X401+X428+X436+X460+X483</f>
        <v>1.2977062000000001</v>
      </c>
      <c r="AR333" s="152" t="s">
        <v>84</v>
      </c>
      <c r="AT333" s="161" t="s">
        <v>73</v>
      </c>
      <c r="AU333" s="161" t="s">
        <v>74</v>
      </c>
      <c r="AY333" s="152" t="s">
        <v>159</v>
      </c>
      <c r="BK333" s="162">
        <f>BK334+BK366+BK386+BK391+BK401+BK428+BK436+BK460+BK483</f>
        <v>0</v>
      </c>
    </row>
    <row r="334" spans="1:65" s="12" customFormat="1" ht="22.9" customHeight="1">
      <c r="B334" s="151"/>
      <c r="D334" s="152" t="s">
        <v>73</v>
      </c>
      <c r="E334" s="163" t="s">
        <v>499</v>
      </c>
      <c r="F334" s="163" t="s">
        <v>500</v>
      </c>
      <c r="I334" s="154"/>
      <c r="J334" s="154"/>
      <c r="K334" s="164">
        <f>BK334</f>
        <v>0</v>
      </c>
      <c r="M334" s="151"/>
      <c r="N334" s="156"/>
      <c r="O334" s="157"/>
      <c r="P334" s="157"/>
      <c r="Q334" s="158">
        <f>SUM(Q335:Q365)</f>
        <v>0</v>
      </c>
      <c r="R334" s="158">
        <f>SUM(R335:R365)</f>
        <v>0</v>
      </c>
      <c r="S334" s="157"/>
      <c r="T334" s="159">
        <f>SUM(T335:T365)</f>
        <v>0</v>
      </c>
      <c r="U334" s="157"/>
      <c r="V334" s="159">
        <f>SUM(V335:V365)</f>
        <v>2.3701034999999999</v>
      </c>
      <c r="W334" s="157"/>
      <c r="X334" s="160">
        <f>SUM(X335:X365)</f>
        <v>0.23358000000000001</v>
      </c>
      <c r="AR334" s="152" t="s">
        <v>84</v>
      </c>
      <c r="AT334" s="161" t="s">
        <v>73</v>
      </c>
      <c r="AU334" s="161" t="s">
        <v>79</v>
      </c>
      <c r="AY334" s="152" t="s">
        <v>159</v>
      </c>
      <c r="BK334" s="162">
        <f>SUM(BK335:BK365)</f>
        <v>0</v>
      </c>
    </row>
    <row r="335" spans="1:65" s="2" customFormat="1" ht="21.75" customHeight="1">
      <c r="A335" s="30"/>
      <c r="B335" s="165"/>
      <c r="C335" s="166">
        <v>61</v>
      </c>
      <c r="D335" s="166" t="s">
        <v>161</v>
      </c>
      <c r="E335" s="167" t="s">
        <v>502</v>
      </c>
      <c r="F335" s="168" t="s">
        <v>503</v>
      </c>
      <c r="G335" s="169" t="s">
        <v>164</v>
      </c>
      <c r="H335" s="170">
        <v>38.93</v>
      </c>
      <c r="I335" s="171"/>
      <c r="J335" s="171"/>
      <c r="K335" s="172">
        <f>ROUND(P335*H335,2)</f>
        <v>0</v>
      </c>
      <c r="L335" s="168" t="s">
        <v>178</v>
      </c>
      <c r="M335" s="31"/>
      <c r="N335" s="173" t="s">
        <v>1</v>
      </c>
      <c r="O335" s="174" t="s">
        <v>37</v>
      </c>
      <c r="P335" s="175">
        <f>I335+J335</f>
        <v>0</v>
      </c>
      <c r="Q335" s="175">
        <f>ROUND(I335*H335,2)</f>
        <v>0</v>
      </c>
      <c r="R335" s="175">
        <f>ROUND(J335*H335,2)</f>
        <v>0</v>
      </c>
      <c r="S335" s="56"/>
      <c r="T335" s="176">
        <f>S335*H335</f>
        <v>0</v>
      </c>
      <c r="U335" s="176">
        <v>0</v>
      </c>
      <c r="V335" s="176">
        <f>U335*H335</f>
        <v>0</v>
      </c>
      <c r="W335" s="176">
        <v>6.0000000000000001E-3</v>
      </c>
      <c r="X335" s="177">
        <f>W335*H335</f>
        <v>0.23358000000000001</v>
      </c>
      <c r="Y335" s="30"/>
      <c r="Z335" s="30"/>
      <c r="AA335" s="30"/>
      <c r="AB335" s="30"/>
      <c r="AC335" s="30"/>
      <c r="AD335" s="30"/>
      <c r="AE335" s="30"/>
      <c r="AR335" s="178" t="s">
        <v>252</v>
      </c>
      <c r="AT335" s="178" t="s">
        <v>161</v>
      </c>
      <c r="AU335" s="178" t="s">
        <v>84</v>
      </c>
      <c r="AY335" s="17" t="s">
        <v>159</v>
      </c>
      <c r="BE335" s="179">
        <f>IF(O335="základní",K335,0)</f>
        <v>0</v>
      </c>
      <c r="BF335" s="179">
        <f>IF(O335="snížená",K335,0)</f>
        <v>0</v>
      </c>
      <c r="BG335" s="179">
        <f>IF(O335="zákl. přenesená",K335,0)</f>
        <v>0</v>
      </c>
      <c r="BH335" s="179">
        <f>IF(O335="sníž. přenesená",K335,0)</f>
        <v>0</v>
      </c>
      <c r="BI335" s="179">
        <f>IF(O335="nulová",K335,0)</f>
        <v>0</v>
      </c>
      <c r="BJ335" s="17" t="s">
        <v>79</v>
      </c>
      <c r="BK335" s="179">
        <f>ROUND(P335*H335,2)</f>
        <v>0</v>
      </c>
      <c r="BL335" s="17" t="s">
        <v>252</v>
      </c>
      <c r="BM335" s="178" t="s">
        <v>504</v>
      </c>
    </row>
    <row r="336" spans="1:65" s="2" customFormat="1" ht="19.5">
      <c r="A336" s="30"/>
      <c r="B336" s="31"/>
      <c r="C336" s="30"/>
      <c r="D336" s="180" t="s">
        <v>167</v>
      </c>
      <c r="E336" s="30"/>
      <c r="F336" s="181" t="s">
        <v>505</v>
      </c>
      <c r="G336" s="30"/>
      <c r="H336" s="30"/>
      <c r="I336" s="95"/>
      <c r="J336" s="95"/>
      <c r="K336" s="30"/>
      <c r="L336" s="30"/>
      <c r="M336" s="31"/>
      <c r="N336" s="182"/>
      <c r="O336" s="183"/>
      <c r="P336" s="56"/>
      <c r="Q336" s="56"/>
      <c r="R336" s="56"/>
      <c r="S336" s="56"/>
      <c r="T336" s="56"/>
      <c r="U336" s="56"/>
      <c r="V336" s="56"/>
      <c r="W336" s="56"/>
      <c r="X336" s="57"/>
      <c r="Y336" s="30"/>
      <c r="Z336" s="30"/>
      <c r="AA336" s="30"/>
      <c r="AB336" s="30"/>
      <c r="AC336" s="30"/>
      <c r="AD336" s="30"/>
      <c r="AE336" s="30"/>
      <c r="AT336" s="17" t="s">
        <v>167</v>
      </c>
      <c r="AU336" s="17" t="s">
        <v>84</v>
      </c>
    </row>
    <row r="337" spans="1:65" s="13" customFormat="1">
      <c r="B337" s="184"/>
      <c r="D337" s="180" t="s">
        <v>168</v>
      </c>
      <c r="E337" s="185" t="s">
        <v>1</v>
      </c>
      <c r="F337" s="186" t="s">
        <v>107</v>
      </c>
      <c r="H337" s="187">
        <v>38.93</v>
      </c>
      <c r="I337" s="188"/>
      <c r="J337" s="188"/>
      <c r="M337" s="184"/>
      <c r="N337" s="189"/>
      <c r="O337" s="190"/>
      <c r="P337" s="190"/>
      <c r="Q337" s="190"/>
      <c r="R337" s="190"/>
      <c r="S337" s="190"/>
      <c r="T337" s="190"/>
      <c r="U337" s="190"/>
      <c r="V337" s="190"/>
      <c r="W337" s="190"/>
      <c r="X337" s="191"/>
      <c r="AT337" s="185" t="s">
        <v>168</v>
      </c>
      <c r="AU337" s="185" t="s">
        <v>84</v>
      </c>
      <c r="AV337" s="13" t="s">
        <v>84</v>
      </c>
      <c r="AW337" s="13" t="s">
        <v>4</v>
      </c>
      <c r="AX337" s="13" t="s">
        <v>79</v>
      </c>
      <c r="AY337" s="185" t="s">
        <v>159</v>
      </c>
    </row>
    <row r="338" spans="1:65" s="2" customFormat="1" ht="21.75" customHeight="1">
      <c r="A338" s="30"/>
      <c r="B338" s="165"/>
      <c r="C338" s="166">
        <v>62</v>
      </c>
      <c r="D338" s="166" t="s">
        <v>161</v>
      </c>
      <c r="E338" s="167" t="s">
        <v>507</v>
      </c>
      <c r="F338" s="168" t="s">
        <v>508</v>
      </c>
      <c r="G338" s="169" t="s">
        <v>164</v>
      </c>
      <c r="H338" s="170">
        <v>38.93</v>
      </c>
      <c r="I338" s="171"/>
      <c r="J338" s="171"/>
      <c r="K338" s="172">
        <f>ROUND(P338*H338,2)</f>
        <v>0</v>
      </c>
      <c r="L338" s="168" t="s">
        <v>178</v>
      </c>
      <c r="M338" s="31"/>
      <c r="N338" s="173" t="s">
        <v>1</v>
      </c>
      <c r="O338" s="174" t="s">
        <v>37</v>
      </c>
      <c r="P338" s="175">
        <f>I338+J338</f>
        <v>0</v>
      </c>
      <c r="Q338" s="175">
        <f>ROUND(I338*H338,2)</f>
        <v>0</v>
      </c>
      <c r="R338" s="175">
        <f>ROUND(J338*H338,2)</f>
        <v>0</v>
      </c>
      <c r="S338" s="56"/>
      <c r="T338" s="176">
        <f>S338*H338</f>
        <v>0</v>
      </c>
      <c r="U338" s="176">
        <v>0</v>
      </c>
      <c r="V338" s="176">
        <f>U338*H338</f>
        <v>0</v>
      </c>
      <c r="W338" s="176">
        <v>0</v>
      </c>
      <c r="X338" s="177">
        <f>W338*H338</f>
        <v>0</v>
      </c>
      <c r="Y338" s="30"/>
      <c r="Z338" s="30"/>
      <c r="AA338" s="30"/>
      <c r="AB338" s="30"/>
      <c r="AC338" s="30"/>
      <c r="AD338" s="30"/>
      <c r="AE338" s="30"/>
      <c r="AR338" s="178" t="s">
        <v>252</v>
      </c>
      <c r="AT338" s="178" t="s">
        <v>161</v>
      </c>
      <c r="AU338" s="178" t="s">
        <v>84</v>
      </c>
      <c r="AY338" s="17" t="s">
        <v>159</v>
      </c>
      <c r="BE338" s="179">
        <f>IF(O338="základní",K338,0)</f>
        <v>0</v>
      </c>
      <c r="BF338" s="179">
        <f>IF(O338="snížená",K338,0)</f>
        <v>0</v>
      </c>
      <c r="BG338" s="179">
        <f>IF(O338="zákl. přenesená",K338,0)</f>
        <v>0</v>
      </c>
      <c r="BH338" s="179">
        <f>IF(O338="sníž. přenesená",K338,0)</f>
        <v>0</v>
      </c>
      <c r="BI338" s="179">
        <f>IF(O338="nulová",K338,0)</f>
        <v>0</v>
      </c>
      <c r="BJ338" s="17" t="s">
        <v>79</v>
      </c>
      <c r="BK338" s="179">
        <f>ROUND(P338*H338,2)</f>
        <v>0</v>
      </c>
      <c r="BL338" s="17" t="s">
        <v>252</v>
      </c>
      <c r="BM338" s="178" t="s">
        <v>509</v>
      </c>
    </row>
    <row r="339" spans="1:65" s="2" customFormat="1" ht="19.5">
      <c r="A339" s="30"/>
      <c r="B339" s="31"/>
      <c r="C339" s="30"/>
      <c r="D339" s="180" t="s">
        <v>167</v>
      </c>
      <c r="E339" s="30"/>
      <c r="F339" s="181" t="s">
        <v>510</v>
      </c>
      <c r="G339" s="30"/>
      <c r="H339" s="30"/>
      <c r="I339" s="95"/>
      <c r="J339" s="95"/>
      <c r="K339" s="30"/>
      <c r="L339" s="30"/>
      <c r="M339" s="31"/>
      <c r="N339" s="182"/>
      <c r="O339" s="183"/>
      <c r="P339" s="56"/>
      <c r="Q339" s="56"/>
      <c r="R339" s="56"/>
      <c r="S339" s="56"/>
      <c r="T339" s="56"/>
      <c r="U339" s="56"/>
      <c r="V339" s="56"/>
      <c r="W339" s="56"/>
      <c r="X339" s="57"/>
      <c r="Y339" s="30"/>
      <c r="Z339" s="30"/>
      <c r="AA339" s="30"/>
      <c r="AB339" s="30"/>
      <c r="AC339" s="30"/>
      <c r="AD339" s="30"/>
      <c r="AE339" s="30"/>
      <c r="AT339" s="17" t="s">
        <v>167</v>
      </c>
      <c r="AU339" s="17" t="s">
        <v>84</v>
      </c>
    </row>
    <row r="340" spans="1:65" s="13" customFormat="1">
      <c r="B340" s="184"/>
      <c r="D340" s="180" t="s">
        <v>168</v>
      </c>
      <c r="E340" s="185" t="s">
        <v>1</v>
      </c>
      <c r="F340" s="186" t="s">
        <v>107</v>
      </c>
      <c r="H340" s="187">
        <v>38.93</v>
      </c>
      <c r="I340" s="188"/>
      <c r="J340" s="188"/>
      <c r="M340" s="184"/>
      <c r="N340" s="189"/>
      <c r="O340" s="190"/>
      <c r="P340" s="190"/>
      <c r="Q340" s="190"/>
      <c r="R340" s="190"/>
      <c r="S340" s="190"/>
      <c r="T340" s="190"/>
      <c r="U340" s="190"/>
      <c r="V340" s="190"/>
      <c r="W340" s="190"/>
      <c r="X340" s="191"/>
      <c r="AT340" s="185" t="s">
        <v>168</v>
      </c>
      <c r="AU340" s="185" t="s">
        <v>84</v>
      </c>
      <c r="AV340" s="13" t="s">
        <v>84</v>
      </c>
      <c r="AW340" s="13" t="s">
        <v>4</v>
      </c>
      <c r="AX340" s="13" t="s">
        <v>79</v>
      </c>
      <c r="AY340" s="185" t="s">
        <v>159</v>
      </c>
    </row>
    <row r="341" spans="1:65" s="2" customFormat="1" ht="21.75" customHeight="1">
      <c r="A341" s="30"/>
      <c r="B341" s="165"/>
      <c r="C341" s="200">
        <v>63</v>
      </c>
      <c r="D341" s="200" t="s">
        <v>182</v>
      </c>
      <c r="E341" s="201" t="s">
        <v>512</v>
      </c>
      <c r="F341" s="202" t="s">
        <v>513</v>
      </c>
      <c r="G341" s="203" t="s">
        <v>177</v>
      </c>
      <c r="H341" s="204">
        <v>1.2E-2</v>
      </c>
      <c r="I341" s="205"/>
      <c r="J341" s="206"/>
      <c r="K341" s="207">
        <f>ROUND(P341*H341,2)</f>
        <v>0</v>
      </c>
      <c r="L341" s="202" t="s">
        <v>178</v>
      </c>
      <c r="M341" s="208"/>
      <c r="N341" s="209" t="s">
        <v>1</v>
      </c>
      <c r="O341" s="174" t="s">
        <v>37</v>
      </c>
      <c r="P341" s="175">
        <f>I341+J341</f>
        <v>0</v>
      </c>
      <c r="Q341" s="175">
        <f>ROUND(I341*H341,2)</f>
        <v>0</v>
      </c>
      <c r="R341" s="175">
        <f>ROUND(J341*H341,2)</f>
        <v>0</v>
      </c>
      <c r="S341" s="56"/>
      <c r="T341" s="176">
        <f>S341*H341</f>
        <v>0</v>
      </c>
      <c r="U341" s="176">
        <v>1</v>
      </c>
      <c r="V341" s="176">
        <f>U341*H341</f>
        <v>1.2E-2</v>
      </c>
      <c r="W341" s="176">
        <v>0</v>
      </c>
      <c r="X341" s="177">
        <f>W341*H341</f>
        <v>0</v>
      </c>
      <c r="Y341" s="30"/>
      <c r="Z341" s="30"/>
      <c r="AA341" s="30"/>
      <c r="AB341" s="30"/>
      <c r="AC341" s="30"/>
      <c r="AD341" s="30"/>
      <c r="AE341" s="30"/>
      <c r="AR341" s="178" t="s">
        <v>345</v>
      </c>
      <c r="AT341" s="178" t="s">
        <v>182</v>
      </c>
      <c r="AU341" s="178" t="s">
        <v>84</v>
      </c>
      <c r="AY341" s="17" t="s">
        <v>159</v>
      </c>
      <c r="BE341" s="179">
        <f>IF(O341="základní",K341,0)</f>
        <v>0</v>
      </c>
      <c r="BF341" s="179">
        <f>IF(O341="snížená",K341,0)</f>
        <v>0</v>
      </c>
      <c r="BG341" s="179">
        <f>IF(O341="zákl. přenesená",K341,0)</f>
        <v>0</v>
      </c>
      <c r="BH341" s="179">
        <f>IF(O341="sníž. přenesená",K341,0)</f>
        <v>0</v>
      </c>
      <c r="BI341" s="179">
        <f>IF(O341="nulová",K341,0)</f>
        <v>0</v>
      </c>
      <c r="BJ341" s="17" t="s">
        <v>79</v>
      </c>
      <c r="BK341" s="179">
        <f>ROUND(P341*H341,2)</f>
        <v>0</v>
      </c>
      <c r="BL341" s="17" t="s">
        <v>252</v>
      </c>
      <c r="BM341" s="178" t="s">
        <v>514</v>
      </c>
    </row>
    <row r="342" spans="1:65" s="2" customFormat="1">
      <c r="A342" s="30"/>
      <c r="B342" s="31"/>
      <c r="C342" s="30"/>
      <c r="D342" s="180" t="s">
        <v>167</v>
      </c>
      <c r="E342" s="30"/>
      <c r="F342" s="181" t="s">
        <v>513</v>
      </c>
      <c r="G342" s="30"/>
      <c r="H342" s="30"/>
      <c r="I342" s="95"/>
      <c r="J342" s="95"/>
      <c r="K342" s="30"/>
      <c r="L342" s="30"/>
      <c r="M342" s="31"/>
      <c r="N342" s="182"/>
      <c r="O342" s="183"/>
      <c r="P342" s="56"/>
      <c r="Q342" s="56"/>
      <c r="R342" s="56"/>
      <c r="S342" s="56"/>
      <c r="T342" s="56"/>
      <c r="U342" s="56"/>
      <c r="V342" s="56"/>
      <c r="W342" s="56"/>
      <c r="X342" s="57"/>
      <c r="Y342" s="30"/>
      <c r="Z342" s="30"/>
      <c r="AA342" s="30"/>
      <c r="AB342" s="30"/>
      <c r="AC342" s="30"/>
      <c r="AD342" s="30"/>
      <c r="AE342" s="30"/>
      <c r="AT342" s="17" t="s">
        <v>167</v>
      </c>
      <c r="AU342" s="17" t="s">
        <v>84</v>
      </c>
    </row>
    <row r="343" spans="1:65" s="13" customFormat="1">
      <c r="B343" s="184"/>
      <c r="D343" s="180" t="s">
        <v>168</v>
      </c>
      <c r="F343" s="186" t="s">
        <v>515</v>
      </c>
      <c r="H343" s="187">
        <v>1.2E-2</v>
      </c>
      <c r="I343" s="188"/>
      <c r="J343" s="188"/>
      <c r="M343" s="184"/>
      <c r="N343" s="189"/>
      <c r="O343" s="190"/>
      <c r="P343" s="190"/>
      <c r="Q343" s="190"/>
      <c r="R343" s="190"/>
      <c r="S343" s="190"/>
      <c r="T343" s="190"/>
      <c r="U343" s="190"/>
      <c r="V343" s="190"/>
      <c r="W343" s="190"/>
      <c r="X343" s="191"/>
      <c r="AT343" s="185" t="s">
        <v>168</v>
      </c>
      <c r="AU343" s="185" t="s">
        <v>84</v>
      </c>
      <c r="AV343" s="13" t="s">
        <v>84</v>
      </c>
      <c r="AW343" s="13" t="s">
        <v>3</v>
      </c>
      <c r="AX343" s="13" t="s">
        <v>79</v>
      </c>
      <c r="AY343" s="185" t="s">
        <v>159</v>
      </c>
    </row>
    <row r="344" spans="1:65" s="2" customFormat="1" ht="21.75" customHeight="1">
      <c r="A344" s="30"/>
      <c r="B344" s="165"/>
      <c r="C344" s="166">
        <v>64</v>
      </c>
      <c r="D344" s="166" t="s">
        <v>161</v>
      </c>
      <c r="E344" s="167" t="s">
        <v>517</v>
      </c>
      <c r="F344" s="168" t="s">
        <v>518</v>
      </c>
      <c r="G344" s="169" t="s">
        <v>164</v>
      </c>
      <c r="H344" s="170">
        <v>38.93</v>
      </c>
      <c r="I344" s="171"/>
      <c r="J344" s="171"/>
      <c r="K344" s="172">
        <f>ROUND(P344*H344,2)</f>
        <v>0</v>
      </c>
      <c r="L344" s="168" t="s">
        <v>178</v>
      </c>
      <c r="M344" s="31"/>
      <c r="N344" s="173" t="s">
        <v>1</v>
      </c>
      <c r="O344" s="174" t="s">
        <v>37</v>
      </c>
      <c r="P344" s="175">
        <f>I344+J344</f>
        <v>0</v>
      </c>
      <c r="Q344" s="175">
        <f>ROUND(I344*H344,2)</f>
        <v>0</v>
      </c>
      <c r="R344" s="175">
        <f>ROUND(J344*H344,2)</f>
        <v>0</v>
      </c>
      <c r="S344" s="56"/>
      <c r="T344" s="176">
        <f>S344*H344</f>
        <v>0</v>
      </c>
      <c r="U344" s="176">
        <v>8.8000000000000003E-4</v>
      </c>
      <c r="V344" s="176">
        <f>U344*H344</f>
        <v>3.4258400000000001E-2</v>
      </c>
      <c r="W344" s="176">
        <v>0</v>
      </c>
      <c r="X344" s="177">
        <f>W344*H344</f>
        <v>0</v>
      </c>
      <c r="Y344" s="30"/>
      <c r="Z344" s="30"/>
      <c r="AA344" s="30"/>
      <c r="AB344" s="30"/>
      <c r="AC344" s="30"/>
      <c r="AD344" s="30"/>
      <c r="AE344" s="30"/>
      <c r="AR344" s="178" t="s">
        <v>252</v>
      </c>
      <c r="AT344" s="178" t="s">
        <v>161</v>
      </c>
      <c r="AU344" s="178" t="s">
        <v>84</v>
      </c>
      <c r="AY344" s="17" t="s">
        <v>159</v>
      </c>
      <c r="BE344" s="179">
        <f>IF(O344="základní",K344,0)</f>
        <v>0</v>
      </c>
      <c r="BF344" s="179">
        <f>IF(O344="snížená",K344,0)</f>
        <v>0</v>
      </c>
      <c r="BG344" s="179">
        <f>IF(O344="zákl. přenesená",K344,0)</f>
        <v>0</v>
      </c>
      <c r="BH344" s="179">
        <f>IF(O344="sníž. přenesená",K344,0)</f>
        <v>0</v>
      </c>
      <c r="BI344" s="179">
        <f>IF(O344="nulová",K344,0)</f>
        <v>0</v>
      </c>
      <c r="BJ344" s="17" t="s">
        <v>79</v>
      </c>
      <c r="BK344" s="179">
        <f>ROUND(P344*H344,2)</f>
        <v>0</v>
      </c>
      <c r="BL344" s="17" t="s">
        <v>252</v>
      </c>
      <c r="BM344" s="178" t="s">
        <v>519</v>
      </c>
    </row>
    <row r="345" spans="1:65" s="2" customFormat="1" ht="19.5">
      <c r="A345" s="30"/>
      <c r="B345" s="31"/>
      <c r="C345" s="30"/>
      <c r="D345" s="180" t="s">
        <v>167</v>
      </c>
      <c r="E345" s="30"/>
      <c r="F345" s="181" t="s">
        <v>520</v>
      </c>
      <c r="G345" s="30"/>
      <c r="H345" s="30"/>
      <c r="I345" s="95"/>
      <c r="J345" s="95"/>
      <c r="K345" s="30"/>
      <c r="L345" s="30"/>
      <c r="M345" s="31"/>
      <c r="N345" s="182"/>
      <c r="O345" s="183"/>
      <c r="P345" s="56"/>
      <c r="Q345" s="56"/>
      <c r="R345" s="56"/>
      <c r="S345" s="56"/>
      <c r="T345" s="56"/>
      <c r="U345" s="56"/>
      <c r="V345" s="56"/>
      <c r="W345" s="56"/>
      <c r="X345" s="57"/>
      <c r="Y345" s="30"/>
      <c r="Z345" s="30"/>
      <c r="AA345" s="30"/>
      <c r="AB345" s="30"/>
      <c r="AC345" s="30"/>
      <c r="AD345" s="30"/>
      <c r="AE345" s="30"/>
      <c r="AT345" s="17" t="s">
        <v>167</v>
      </c>
      <c r="AU345" s="17" t="s">
        <v>84</v>
      </c>
    </row>
    <row r="346" spans="1:65" s="2" customFormat="1" ht="21.75" customHeight="1">
      <c r="A346" s="30"/>
      <c r="B346" s="165"/>
      <c r="C346" s="200">
        <v>65</v>
      </c>
      <c r="D346" s="200" t="s">
        <v>182</v>
      </c>
      <c r="E346" s="201" t="s">
        <v>522</v>
      </c>
      <c r="F346" s="202" t="s">
        <v>1029</v>
      </c>
      <c r="G346" s="203" t="s">
        <v>164</v>
      </c>
      <c r="H346" s="204">
        <v>44.77</v>
      </c>
      <c r="I346" s="205"/>
      <c r="J346" s="206"/>
      <c r="K346" s="207">
        <f>ROUND(P346*H346,2)</f>
        <v>0</v>
      </c>
      <c r="L346" s="168" t="s">
        <v>1018</v>
      </c>
      <c r="M346" s="208"/>
      <c r="N346" s="209" t="s">
        <v>1</v>
      </c>
      <c r="O346" s="174" t="s">
        <v>37</v>
      </c>
      <c r="P346" s="175">
        <f>I346+J346</f>
        <v>0</v>
      </c>
      <c r="Q346" s="175">
        <f>ROUND(I346*H346,2)</f>
        <v>0</v>
      </c>
      <c r="R346" s="175">
        <f>ROUND(J346*H346,2)</f>
        <v>0</v>
      </c>
      <c r="S346" s="56"/>
      <c r="T346" s="176">
        <f>S346*H346</f>
        <v>0</v>
      </c>
      <c r="U346" s="176">
        <v>5.4000000000000003E-3</v>
      </c>
      <c r="V346" s="176">
        <f>U346*H346</f>
        <v>0.24175800000000003</v>
      </c>
      <c r="W346" s="176">
        <v>0</v>
      </c>
      <c r="X346" s="177">
        <f>W346*H346</f>
        <v>0</v>
      </c>
      <c r="Y346" s="30"/>
      <c r="Z346" s="30"/>
      <c r="AA346" s="30"/>
      <c r="AB346" s="30"/>
      <c r="AC346" s="30"/>
      <c r="AD346" s="30"/>
      <c r="AE346" s="30"/>
      <c r="AR346" s="178" t="s">
        <v>345</v>
      </c>
      <c r="AT346" s="178" t="s">
        <v>182</v>
      </c>
      <c r="AU346" s="178" t="s">
        <v>84</v>
      </c>
      <c r="AY346" s="17" t="s">
        <v>159</v>
      </c>
      <c r="BE346" s="179">
        <f>IF(O346="základní",K346,0)</f>
        <v>0</v>
      </c>
      <c r="BF346" s="179">
        <f>IF(O346="snížená",K346,0)</f>
        <v>0</v>
      </c>
      <c r="BG346" s="179">
        <f>IF(O346="zákl. přenesená",K346,0)</f>
        <v>0</v>
      </c>
      <c r="BH346" s="179">
        <f>IF(O346="sníž. přenesená",K346,0)</f>
        <v>0</v>
      </c>
      <c r="BI346" s="179">
        <f>IF(O346="nulová",K346,0)</f>
        <v>0</v>
      </c>
      <c r="BJ346" s="17" t="s">
        <v>79</v>
      </c>
      <c r="BK346" s="179">
        <f>ROUND(P346*H346,2)</f>
        <v>0</v>
      </c>
      <c r="BL346" s="17" t="s">
        <v>252</v>
      </c>
      <c r="BM346" s="178" t="s">
        <v>523</v>
      </c>
    </row>
    <row r="347" spans="1:65" s="2" customFormat="1">
      <c r="A347" s="30"/>
      <c r="B347" s="31"/>
      <c r="C347" s="30"/>
      <c r="D347" s="180" t="s">
        <v>167</v>
      </c>
      <c r="E347" s="30"/>
      <c r="F347" s="181" t="s">
        <v>1030</v>
      </c>
      <c r="G347" s="30"/>
      <c r="H347" s="30"/>
      <c r="I347" s="95"/>
      <c r="J347" s="95"/>
      <c r="K347" s="30"/>
      <c r="L347" s="30"/>
      <c r="M347" s="31"/>
      <c r="N347" s="182"/>
      <c r="O347" s="183"/>
      <c r="P347" s="56"/>
      <c r="Q347" s="56"/>
      <c r="R347" s="56"/>
      <c r="S347" s="56"/>
      <c r="T347" s="56"/>
      <c r="U347" s="56"/>
      <c r="V347" s="56"/>
      <c r="W347" s="56"/>
      <c r="X347" s="57"/>
      <c r="Y347" s="30"/>
      <c r="Z347" s="30"/>
      <c r="AA347" s="30"/>
      <c r="AB347" s="30"/>
      <c r="AC347" s="30"/>
      <c r="AD347" s="30"/>
      <c r="AE347" s="30"/>
      <c r="AT347" s="17" t="s">
        <v>167</v>
      </c>
      <c r="AU347" s="17" t="s">
        <v>84</v>
      </c>
    </row>
    <row r="348" spans="1:65" s="13" customFormat="1">
      <c r="B348" s="184"/>
      <c r="D348" s="180" t="s">
        <v>168</v>
      </c>
      <c r="F348" s="186" t="s">
        <v>524</v>
      </c>
      <c r="H348" s="187">
        <v>44.77</v>
      </c>
      <c r="I348" s="188"/>
      <c r="J348" s="188"/>
      <c r="M348" s="184"/>
      <c r="N348" s="189"/>
      <c r="O348" s="190"/>
      <c r="P348" s="190"/>
      <c r="Q348" s="190"/>
      <c r="R348" s="190"/>
      <c r="S348" s="190"/>
      <c r="T348" s="190"/>
      <c r="U348" s="190"/>
      <c r="V348" s="190"/>
      <c r="W348" s="190"/>
      <c r="X348" s="191"/>
      <c r="AT348" s="185" t="s">
        <v>168</v>
      </c>
      <c r="AU348" s="185" t="s">
        <v>84</v>
      </c>
      <c r="AV348" s="13" t="s">
        <v>84</v>
      </c>
      <c r="AW348" s="13" t="s">
        <v>3</v>
      </c>
      <c r="AX348" s="13" t="s">
        <v>79</v>
      </c>
      <c r="AY348" s="185" t="s">
        <v>159</v>
      </c>
    </row>
    <row r="349" spans="1:65" s="2" customFormat="1" ht="21.75" customHeight="1">
      <c r="A349" s="30"/>
      <c r="B349" s="165"/>
      <c r="C349" s="166">
        <v>66</v>
      </c>
      <c r="D349" s="166" t="s">
        <v>161</v>
      </c>
      <c r="E349" s="167" t="s">
        <v>526</v>
      </c>
      <c r="F349" s="168" t="s">
        <v>527</v>
      </c>
      <c r="G349" s="169" t="s">
        <v>164</v>
      </c>
      <c r="H349" s="170">
        <v>38.93</v>
      </c>
      <c r="I349" s="171"/>
      <c r="J349" s="171"/>
      <c r="K349" s="172">
        <f>ROUND(P349*H349,2)</f>
        <v>0</v>
      </c>
      <c r="L349" s="168" t="s">
        <v>178</v>
      </c>
      <c r="M349" s="31"/>
      <c r="N349" s="173" t="s">
        <v>1</v>
      </c>
      <c r="O349" s="174" t="s">
        <v>37</v>
      </c>
      <c r="P349" s="175">
        <f>I349+J349</f>
        <v>0</v>
      </c>
      <c r="Q349" s="175">
        <f>ROUND(I349*H349,2)</f>
        <v>0</v>
      </c>
      <c r="R349" s="175">
        <f>ROUND(J349*H349,2)</f>
        <v>0</v>
      </c>
      <c r="S349" s="56"/>
      <c r="T349" s="176">
        <f>S349*H349</f>
        <v>0</v>
      </c>
      <c r="U349" s="176">
        <v>7.2000000000000005E-4</v>
      </c>
      <c r="V349" s="176">
        <f>U349*H349</f>
        <v>2.8029600000000002E-2</v>
      </c>
      <c r="W349" s="176">
        <v>0</v>
      </c>
      <c r="X349" s="177">
        <f>W349*H349</f>
        <v>0</v>
      </c>
      <c r="Y349" s="30"/>
      <c r="Z349" s="30"/>
      <c r="AA349" s="30"/>
      <c r="AB349" s="30"/>
      <c r="AC349" s="30"/>
      <c r="AD349" s="30"/>
      <c r="AE349" s="30"/>
      <c r="AR349" s="178" t="s">
        <v>252</v>
      </c>
      <c r="AT349" s="178" t="s">
        <v>161</v>
      </c>
      <c r="AU349" s="178" t="s">
        <v>84</v>
      </c>
      <c r="AY349" s="17" t="s">
        <v>159</v>
      </c>
      <c r="BE349" s="179">
        <f>IF(O349="základní",K349,0)</f>
        <v>0</v>
      </c>
      <c r="BF349" s="179">
        <f>IF(O349="snížená",K349,0)</f>
        <v>0</v>
      </c>
      <c r="BG349" s="179">
        <f>IF(O349="zákl. přenesená",K349,0)</f>
        <v>0</v>
      </c>
      <c r="BH349" s="179">
        <f>IF(O349="sníž. přenesená",K349,0)</f>
        <v>0</v>
      </c>
      <c r="BI349" s="179">
        <f>IF(O349="nulová",K349,0)</f>
        <v>0</v>
      </c>
      <c r="BJ349" s="17" t="s">
        <v>79</v>
      </c>
      <c r="BK349" s="179">
        <f>ROUND(P349*H349,2)</f>
        <v>0</v>
      </c>
      <c r="BL349" s="17" t="s">
        <v>252</v>
      </c>
      <c r="BM349" s="178" t="s">
        <v>528</v>
      </c>
    </row>
    <row r="350" spans="1:65" s="2" customFormat="1" ht="19.5">
      <c r="A350" s="30"/>
      <c r="B350" s="31"/>
      <c r="C350" s="30"/>
      <c r="D350" s="180" t="s">
        <v>167</v>
      </c>
      <c r="E350" s="30"/>
      <c r="F350" s="181" t="s">
        <v>529</v>
      </c>
      <c r="G350" s="30"/>
      <c r="H350" s="30"/>
      <c r="I350" s="95"/>
      <c r="J350" s="95"/>
      <c r="K350" s="30"/>
      <c r="L350" s="30"/>
      <c r="M350" s="31"/>
      <c r="N350" s="182"/>
      <c r="O350" s="183"/>
      <c r="P350" s="56"/>
      <c r="Q350" s="56"/>
      <c r="R350" s="56"/>
      <c r="S350" s="56"/>
      <c r="T350" s="56"/>
      <c r="U350" s="56"/>
      <c r="V350" s="56"/>
      <c r="W350" s="56"/>
      <c r="X350" s="57"/>
      <c r="Y350" s="30"/>
      <c r="Z350" s="30"/>
      <c r="AA350" s="30"/>
      <c r="AB350" s="30"/>
      <c r="AC350" s="30"/>
      <c r="AD350" s="30"/>
      <c r="AE350" s="30"/>
      <c r="AT350" s="17" t="s">
        <v>167</v>
      </c>
      <c r="AU350" s="17" t="s">
        <v>84</v>
      </c>
    </row>
    <row r="351" spans="1:65" s="13" customFormat="1">
      <c r="B351" s="184"/>
      <c r="D351" s="180" t="s">
        <v>168</v>
      </c>
      <c r="E351" s="185" t="s">
        <v>1</v>
      </c>
      <c r="F351" s="186" t="s">
        <v>530</v>
      </c>
      <c r="H351" s="187">
        <v>38.93</v>
      </c>
      <c r="I351" s="188"/>
      <c r="J351" s="188"/>
      <c r="M351" s="184"/>
      <c r="N351" s="189"/>
      <c r="O351" s="190"/>
      <c r="P351" s="190"/>
      <c r="Q351" s="190"/>
      <c r="R351" s="190"/>
      <c r="S351" s="190"/>
      <c r="T351" s="190"/>
      <c r="U351" s="190"/>
      <c r="V351" s="190"/>
      <c r="W351" s="190"/>
      <c r="X351" s="191"/>
      <c r="AT351" s="185" t="s">
        <v>168</v>
      </c>
      <c r="AU351" s="185" t="s">
        <v>84</v>
      </c>
      <c r="AV351" s="13" t="s">
        <v>84</v>
      </c>
      <c r="AW351" s="13" t="s">
        <v>4</v>
      </c>
      <c r="AX351" s="13" t="s">
        <v>79</v>
      </c>
      <c r="AY351" s="185" t="s">
        <v>159</v>
      </c>
    </row>
    <row r="352" spans="1:65" s="15" customFormat="1" ht="22.5">
      <c r="B352" s="210"/>
      <c r="D352" s="180" t="s">
        <v>168</v>
      </c>
      <c r="E352" s="211" t="s">
        <v>1</v>
      </c>
      <c r="F352" s="212" t="s">
        <v>531</v>
      </c>
      <c r="H352" s="211" t="s">
        <v>1</v>
      </c>
      <c r="I352" s="213"/>
      <c r="J352" s="213"/>
      <c r="M352" s="210"/>
      <c r="N352" s="214"/>
      <c r="O352" s="215"/>
      <c r="P352" s="215"/>
      <c r="Q352" s="215"/>
      <c r="R352" s="215"/>
      <c r="S352" s="215"/>
      <c r="T352" s="215"/>
      <c r="U352" s="215"/>
      <c r="V352" s="215"/>
      <c r="W352" s="215"/>
      <c r="X352" s="216"/>
      <c r="AT352" s="211" t="s">
        <v>168</v>
      </c>
      <c r="AU352" s="211" t="s">
        <v>84</v>
      </c>
      <c r="AV352" s="15" t="s">
        <v>79</v>
      </c>
      <c r="AW352" s="15" t="s">
        <v>4</v>
      </c>
      <c r="AX352" s="15" t="s">
        <v>74</v>
      </c>
      <c r="AY352" s="211" t="s">
        <v>159</v>
      </c>
    </row>
    <row r="353" spans="1:65" s="15" customFormat="1">
      <c r="B353" s="210"/>
      <c r="D353" s="180" t="s">
        <v>168</v>
      </c>
      <c r="E353" s="211" t="s">
        <v>1</v>
      </c>
      <c r="F353" s="212" t="s">
        <v>532</v>
      </c>
      <c r="H353" s="211" t="s">
        <v>1</v>
      </c>
      <c r="I353" s="213"/>
      <c r="J353" s="213"/>
      <c r="M353" s="210"/>
      <c r="N353" s="214"/>
      <c r="O353" s="215"/>
      <c r="P353" s="215"/>
      <c r="Q353" s="215"/>
      <c r="R353" s="215"/>
      <c r="S353" s="215"/>
      <c r="T353" s="215"/>
      <c r="U353" s="215"/>
      <c r="V353" s="215"/>
      <c r="W353" s="215"/>
      <c r="X353" s="216"/>
      <c r="AT353" s="211" t="s">
        <v>168</v>
      </c>
      <c r="AU353" s="211" t="s">
        <v>84</v>
      </c>
      <c r="AV353" s="15" t="s">
        <v>79</v>
      </c>
      <c r="AW353" s="15" t="s">
        <v>4</v>
      </c>
      <c r="AX353" s="15" t="s">
        <v>74</v>
      </c>
      <c r="AY353" s="211" t="s">
        <v>159</v>
      </c>
    </row>
    <row r="354" spans="1:65" s="2" customFormat="1" ht="21.75" customHeight="1">
      <c r="A354" s="30"/>
      <c r="B354" s="165"/>
      <c r="C354" s="200">
        <v>67</v>
      </c>
      <c r="D354" s="200" t="s">
        <v>182</v>
      </c>
      <c r="E354" s="201" t="s">
        <v>534</v>
      </c>
      <c r="F354" s="202" t="s">
        <v>1031</v>
      </c>
      <c r="G354" s="203" t="s">
        <v>164</v>
      </c>
      <c r="H354" s="204">
        <v>42.823</v>
      </c>
      <c r="I354" s="205"/>
      <c r="J354" s="206"/>
      <c r="K354" s="207">
        <f>ROUND(P354*H354,2)</f>
        <v>0</v>
      </c>
      <c r="L354" s="168" t="s">
        <v>1018</v>
      </c>
      <c r="M354" s="208"/>
      <c r="N354" s="209" t="s">
        <v>1</v>
      </c>
      <c r="O354" s="174" t="s">
        <v>37</v>
      </c>
      <c r="P354" s="175">
        <f>I354+J354</f>
        <v>0</v>
      </c>
      <c r="Q354" s="175">
        <f>ROUND(I354*H354,2)</f>
        <v>0</v>
      </c>
      <c r="R354" s="175">
        <f>ROUND(J354*H354,2)</f>
        <v>0</v>
      </c>
      <c r="S354" s="56"/>
      <c r="T354" s="176">
        <f>S354*H354</f>
        <v>0</v>
      </c>
      <c r="U354" s="176">
        <v>2.5000000000000001E-3</v>
      </c>
      <c r="V354" s="176">
        <f>U354*H354</f>
        <v>0.1070575</v>
      </c>
      <c r="W354" s="176">
        <v>0</v>
      </c>
      <c r="X354" s="177">
        <f>W354*H354</f>
        <v>0</v>
      </c>
      <c r="Y354" s="30"/>
      <c r="Z354" s="30"/>
      <c r="AA354" s="30"/>
      <c r="AB354" s="30"/>
      <c r="AC354" s="30"/>
      <c r="AD354" s="30"/>
      <c r="AE354" s="30"/>
      <c r="AR354" s="178" t="s">
        <v>345</v>
      </c>
      <c r="AT354" s="178" t="s">
        <v>182</v>
      </c>
      <c r="AU354" s="178" t="s">
        <v>84</v>
      </c>
      <c r="AY354" s="17" t="s">
        <v>159</v>
      </c>
      <c r="BE354" s="179">
        <f>IF(O354="základní",K354,0)</f>
        <v>0</v>
      </c>
      <c r="BF354" s="179">
        <f>IF(O354="snížená",K354,0)</f>
        <v>0</v>
      </c>
      <c r="BG354" s="179">
        <f>IF(O354="zákl. přenesená",K354,0)</f>
        <v>0</v>
      </c>
      <c r="BH354" s="179">
        <f>IF(O354="sníž. přenesená",K354,0)</f>
        <v>0</v>
      </c>
      <c r="BI354" s="179">
        <f>IF(O354="nulová",K354,0)</f>
        <v>0</v>
      </c>
      <c r="BJ354" s="17" t="s">
        <v>79</v>
      </c>
      <c r="BK354" s="179">
        <f>ROUND(P354*H354,2)</f>
        <v>0</v>
      </c>
      <c r="BL354" s="17" t="s">
        <v>252</v>
      </c>
      <c r="BM354" s="178" t="s">
        <v>536</v>
      </c>
    </row>
    <row r="355" spans="1:65" s="2" customFormat="1">
      <c r="A355" s="30"/>
      <c r="B355" s="31"/>
      <c r="C355" s="30"/>
      <c r="D355" s="180" t="s">
        <v>167</v>
      </c>
      <c r="E355" s="30"/>
      <c r="F355" s="181" t="s">
        <v>1032</v>
      </c>
      <c r="G355" s="30"/>
      <c r="H355" s="30"/>
      <c r="I355" s="95"/>
      <c r="J355" s="95"/>
      <c r="K355" s="30"/>
      <c r="L355" s="30"/>
      <c r="M355" s="31"/>
      <c r="N355" s="182"/>
      <c r="O355" s="183"/>
      <c r="P355" s="56"/>
      <c r="Q355" s="56"/>
      <c r="R355" s="56"/>
      <c r="S355" s="56"/>
      <c r="T355" s="56"/>
      <c r="U355" s="56"/>
      <c r="V355" s="56"/>
      <c r="W355" s="56"/>
      <c r="X355" s="57"/>
      <c r="Y355" s="30"/>
      <c r="Z355" s="30"/>
      <c r="AA355" s="30"/>
      <c r="AB355" s="30"/>
      <c r="AC355" s="30"/>
      <c r="AD355" s="30"/>
      <c r="AE355" s="30"/>
      <c r="AT355" s="17" t="s">
        <v>167</v>
      </c>
      <c r="AU355" s="17" t="s">
        <v>84</v>
      </c>
    </row>
    <row r="356" spans="1:65" s="13" customFormat="1">
      <c r="B356" s="184"/>
      <c r="D356" s="180" t="s">
        <v>168</v>
      </c>
      <c r="E356" s="185" t="s">
        <v>1</v>
      </c>
      <c r="F356" s="186" t="s">
        <v>530</v>
      </c>
      <c r="H356" s="187">
        <v>38.93</v>
      </c>
      <c r="I356" s="188"/>
      <c r="J356" s="188"/>
      <c r="M356" s="184"/>
      <c r="N356" s="189"/>
      <c r="O356" s="190"/>
      <c r="P356" s="190"/>
      <c r="Q356" s="190"/>
      <c r="R356" s="190"/>
      <c r="S356" s="190"/>
      <c r="T356" s="190"/>
      <c r="U356" s="190"/>
      <c r="V356" s="190"/>
      <c r="W356" s="190"/>
      <c r="X356" s="191"/>
      <c r="AT356" s="185" t="s">
        <v>168</v>
      </c>
      <c r="AU356" s="185" t="s">
        <v>84</v>
      </c>
      <c r="AV356" s="13" t="s">
        <v>84</v>
      </c>
      <c r="AW356" s="13" t="s">
        <v>4</v>
      </c>
      <c r="AX356" s="13" t="s">
        <v>79</v>
      </c>
      <c r="AY356" s="185" t="s">
        <v>159</v>
      </c>
    </row>
    <row r="357" spans="1:65" s="13" customFormat="1">
      <c r="B357" s="184"/>
      <c r="D357" s="180" t="s">
        <v>168</v>
      </c>
      <c r="F357" s="186" t="s">
        <v>537</v>
      </c>
      <c r="H357" s="187">
        <v>42.823</v>
      </c>
      <c r="I357" s="188"/>
      <c r="J357" s="188"/>
      <c r="M357" s="184"/>
      <c r="N357" s="189"/>
      <c r="O357" s="190"/>
      <c r="P357" s="190"/>
      <c r="Q357" s="190"/>
      <c r="R357" s="190"/>
      <c r="S357" s="190"/>
      <c r="T357" s="190"/>
      <c r="U357" s="190"/>
      <c r="V357" s="190"/>
      <c r="W357" s="190"/>
      <c r="X357" s="191"/>
      <c r="AT357" s="185" t="s">
        <v>168</v>
      </c>
      <c r="AU357" s="185" t="s">
        <v>84</v>
      </c>
      <c r="AV357" s="13" t="s">
        <v>84</v>
      </c>
      <c r="AW357" s="13" t="s">
        <v>3</v>
      </c>
      <c r="AX357" s="13" t="s">
        <v>79</v>
      </c>
      <c r="AY357" s="185" t="s">
        <v>159</v>
      </c>
    </row>
    <row r="358" spans="1:65" s="2" customFormat="1" ht="21.75" customHeight="1">
      <c r="A358" s="30"/>
      <c r="B358" s="165"/>
      <c r="C358" s="166">
        <v>68</v>
      </c>
      <c r="D358" s="166" t="s">
        <v>161</v>
      </c>
      <c r="E358" s="167" t="s">
        <v>539</v>
      </c>
      <c r="F358" s="168" t="s">
        <v>540</v>
      </c>
      <c r="G358" s="169" t="s">
        <v>164</v>
      </c>
      <c r="H358" s="170">
        <v>38.93</v>
      </c>
      <c r="I358" s="171"/>
      <c r="J358" s="171"/>
      <c r="K358" s="172">
        <f>ROUND(P358*H358,2)</f>
        <v>0</v>
      </c>
      <c r="L358" s="168" t="s">
        <v>178</v>
      </c>
      <c r="M358" s="31"/>
      <c r="N358" s="173" t="s">
        <v>1</v>
      </c>
      <c r="O358" s="174" t="s">
        <v>37</v>
      </c>
      <c r="P358" s="175">
        <f>I358+J358</f>
        <v>0</v>
      </c>
      <c r="Q358" s="175">
        <f>ROUND(I358*H358,2)</f>
        <v>0</v>
      </c>
      <c r="R358" s="175">
        <f>ROUND(J358*H358,2)</f>
        <v>0</v>
      </c>
      <c r="S358" s="56"/>
      <c r="T358" s="176">
        <f>S358*H358</f>
        <v>0</v>
      </c>
      <c r="U358" s="176">
        <v>0</v>
      </c>
      <c r="V358" s="176">
        <f>U358*H358</f>
        <v>0</v>
      </c>
      <c r="W358" s="176">
        <v>0</v>
      </c>
      <c r="X358" s="177">
        <f>W358*H358</f>
        <v>0</v>
      </c>
      <c r="Y358" s="30"/>
      <c r="Z358" s="30"/>
      <c r="AA358" s="30"/>
      <c r="AB358" s="30"/>
      <c r="AC358" s="30"/>
      <c r="AD358" s="30"/>
      <c r="AE358" s="30"/>
      <c r="AR358" s="178" t="s">
        <v>252</v>
      </c>
      <c r="AT358" s="178" t="s">
        <v>161</v>
      </c>
      <c r="AU358" s="178" t="s">
        <v>84</v>
      </c>
      <c r="AY358" s="17" t="s">
        <v>159</v>
      </c>
      <c r="BE358" s="179">
        <f>IF(O358="základní",K358,0)</f>
        <v>0</v>
      </c>
      <c r="BF358" s="179">
        <f>IF(O358="snížená",K358,0)</f>
        <v>0</v>
      </c>
      <c r="BG358" s="179">
        <f>IF(O358="zákl. přenesená",K358,0)</f>
        <v>0</v>
      </c>
      <c r="BH358" s="179">
        <f>IF(O358="sníž. přenesená",K358,0)</f>
        <v>0</v>
      </c>
      <c r="BI358" s="179">
        <f>IF(O358="nulová",K358,0)</f>
        <v>0</v>
      </c>
      <c r="BJ358" s="17" t="s">
        <v>79</v>
      </c>
      <c r="BK358" s="179">
        <f>ROUND(P358*H358,2)</f>
        <v>0</v>
      </c>
      <c r="BL358" s="17" t="s">
        <v>252</v>
      </c>
      <c r="BM358" s="178" t="s">
        <v>541</v>
      </c>
    </row>
    <row r="359" spans="1:65" s="2" customFormat="1" ht="29.25">
      <c r="A359" s="30"/>
      <c r="B359" s="31"/>
      <c r="C359" s="30"/>
      <c r="D359" s="180" t="s">
        <v>167</v>
      </c>
      <c r="E359" s="30"/>
      <c r="F359" s="181" t="s">
        <v>542</v>
      </c>
      <c r="G359" s="30"/>
      <c r="H359" s="30"/>
      <c r="I359" s="95"/>
      <c r="J359" s="95"/>
      <c r="K359" s="30"/>
      <c r="L359" s="30"/>
      <c r="M359" s="31"/>
      <c r="N359" s="182"/>
      <c r="O359" s="183"/>
      <c r="P359" s="56"/>
      <c r="Q359" s="56"/>
      <c r="R359" s="56"/>
      <c r="S359" s="56"/>
      <c r="T359" s="56"/>
      <c r="U359" s="56"/>
      <c r="V359" s="56"/>
      <c r="W359" s="56"/>
      <c r="X359" s="57"/>
      <c r="Y359" s="30"/>
      <c r="Z359" s="30"/>
      <c r="AA359" s="30"/>
      <c r="AB359" s="30"/>
      <c r="AC359" s="30"/>
      <c r="AD359" s="30"/>
      <c r="AE359" s="30"/>
      <c r="AT359" s="17" t="s">
        <v>167</v>
      </c>
      <c r="AU359" s="17" t="s">
        <v>84</v>
      </c>
    </row>
    <row r="360" spans="1:65" s="13" customFormat="1">
      <c r="B360" s="184"/>
      <c r="D360" s="180" t="s">
        <v>168</v>
      </c>
      <c r="E360" s="185" t="s">
        <v>1</v>
      </c>
      <c r="F360" s="186" t="s">
        <v>530</v>
      </c>
      <c r="H360" s="187">
        <v>38.93</v>
      </c>
      <c r="I360" s="188"/>
      <c r="J360" s="188"/>
      <c r="M360" s="184"/>
      <c r="N360" s="189"/>
      <c r="O360" s="190"/>
      <c r="P360" s="190"/>
      <c r="Q360" s="190"/>
      <c r="R360" s="190"/>
      <c r="S360" s="190"/>
      <c r="T360" s="190"/>
      <c r="U360" s="190"/>
      <c r="V360" s="190"/>
      <c r="W360" s="190"/>
      <c r="X360" s="191"/>
      <c r="AT360" s="185" t="s">
        <v>168</v>
      </c>
      <c r="AU360" s="185" t="s">
        <v>84</v>
      </c>
      <c r="AV360" s="13" t="s">
        <v>84</v>
      </c>
      <c r="AW360" s="13" t="s">
        <v>4</v>
      </c>
      <c r="AX360" s="13" t="s">
        <v>79</v>
      </c>
      <c r="AY360" s="185" t="s">
        <v>159</v>
      </c>
    </row>
    <row r="361" spans="1:65" s="2" customFormat="1" ht="21.75" customHeight="1">
      <c r="A361" s="30"/>
      <c r="B361" s="165"/>
      <c r="C361" s="200">
        <v>69</v>
      </c>
      <c r="D361" s="200" t="s">
        <v>182</v>
      </c>
      <c r="E361" s="201" t="s">
        <v>544</v>
      </c>
      <c r="F361" s="202" t="s">
        <v>545</v>
      </c>
      <c r="G361" s="203" t="s">
        <v>177</v>
      </c>
      <c r="H361" s="204">
        <v>1.9470000000000001</v>
      </c>
      <c r="I361" s="205"/>
      <c r="J361" s="206"/>
      <c r="K361" s="207">
        <f>ROUND(P361*H361,2)</f>
        <v>0</v>
      </c>
      <c r="L361" s="202" t="s">
        <v>178</v>
      </c>
      <c r="M361" s="208"/>
      <c r="N361" s="209" t="s">
        <v>1</v>
      </c>
      <c r="O361" s="174" t="s">
        <v>37</v>
      </c>
      <c r="P361" s="175">
        <f>I361+J361</f>
        <v>0</v>
      </c>
      <c r="Q361" s="175">
        <f>ROUND(I361*H361,2)</f>
        <v>0</v>
      </c>
      <c r="R361" s="175">
        <f>ROUND(J361*H361,2)</f>
        <v>0</v>
      </c>
      <c r="S361" s="56"/>
      <c r="T361" s="176">
        <f>S361*H361</f>
        <v>0</v>
      </c>
      <c r="U361" s="176">
        <v>1</v>
      </c>
      <c r="V361" s="176">
        <f>U361*H361</f>
        <v>1.9470000000000001</v>
      </c>
      <c r="W361" s="176">
        <v>0</v>
      </c>
      <c r="X361" s="177">
        <f>W361*H361</f>
        <v>0</v>
      </c>
      <c r="Y361" s="30"/>
      <c r="Z361" s="30"/>
      <c r="AA361" s="30"/>
      <c r="AB361" s="30"/>
      <c r="AC361" s="30"/>
      <c r="AD361" s="30"/>
      <c r="AE361" s="30"/>
      <c r="AR361" s="178" t="s">
        <v>345</v>
      </c>
      <c r="AT361" s="178" t="s">
        <v>182</v>
      </c>
      <c r="AU361" s="178" t="s">
        <v>84</v>
      </c>
      <c r="AY361" s="17" t="s">
        <v>159</v>
      </c>
      <c r="BE361" s="179">
        <f>IF(O361="základní",K361,0)</f>
        <v>0</v>
      </c>
      <c r="BF361" s="179">
        <f>IF(O361="snížená",K361,0)</f>
        <v>0</v>
      </c>
      <c r="BG361" s="179">
        <f>IF(O361="zákl. přenesená",K361,0)</f>
        <v>0</v>
      </c>
      <c r="BH361" s="179">
        <f>IF(O361="sníž. přenesená",K361,0)</f>
        <v>0</v>
      </c>
      <c r="BI361" s="179">
        <f>IF(O361="nulová",K361,0)</f>
        <v>0</v>
      </c>
      <c r="BJ361" s="17" t="s">
        <v>79</v>
      </c>
      <c r="BK361" s="179">
        <f>ROUND(P361*H361,2)</f>
        <v>0</v>
      </c>
      <c r="BL361" s="17" t="s">
        <v>252</v>
      </c>
      <c r="BM361" s="178" t="s">
        <v>546</v>
      </c>
    </row>
    <row r="362" spans="1:65" s="2" customFormat="1">
      <c r="A362" s="30"/>
      <c r="B362" s="31"/>
      <c r="C362" s="30"/>
      <c r="D362" s="180" t="s">
        <v>167</v>
      </c>
      <c r="E362" s="30"/>
      <c r="F362" s="181" t="s">
        <v>545</v>
      </c>
      <c r="G362" s="30"/>
      <c r="H362" s="30"/>
      <c r="I362" s="95"/>
      <c r="J362" s="95"/>
      <c r="K362" s="30"/>
      <c r="L362" s="30"/>
      <c r="M362" s="31"/>
      <c r="N362" s="182"/>
      <c r="O362" s="183"/>
      <c r="P362" s="56"/>
      <c r="Q362" s="56"/>
      <c r="R362" s="56"/>
      <c r="S362" s="56"/>
      <c r="T362" s="56"/>
      <c r="U362" s="56"/>
      <c r="V362" s="56"/>
      <c r="W362" s="56"/>
      <c r="X362" s="57"/>
      <c r="Y362" s="30"/>
      <c r="Z362" s="30"/>
      <c r="AA362" s="30"/>
      <c r="AB362" s="30"/>
      <c r="AC362" s="30"/>
      <c r="AD362" s="30"/>
      <c r="AE362" s="30"/>
      <c r="AT362" s="17" t="s">
        <v>167</v>
      </c>
      <c r="AU362" s="17" t="s">
        <v>84</v>
      </c>
    </row>
    <row r="363" spans="1:65" s="13" customFormat="1">
      <c r="B363" s="184"/>
      <c r="D363" s="180" t="s">
        <v>168</v>
      </c>
      <c r="E363" s="185" t="s">
        <v>1</v>
      </c>
      <c r="F363" s="186" t="s">
        <v>547</v>
      </c>
      <c r="H363" s="187">
        <v>1.9470000000000001</v>
      </c>
      <c r="I363" s="188"/>
      <c r="J363" s="188"/>
      <c r="M363" s="184"/>
      <c r="N363" s="189"/>
      <c r="O363" s="190"/>
      <c r="P363" s="190"/>
      <c r="Q363" s="190"/>
      <c r="R363" s="190"/>
      <c r="S363" s="190"/>
      <c r="T363" s="190"/>
      <c r="U363" s="190"/>
      <c r="V363" s="190"/>
      <c r="W363" s="190"/>
      <c r="X363" s="191"/>
      <c r="AT363" s="185" t="s">
        <v>168</v>
      </c>
      <c r="AU363" s="185" t="s">
        <v>84</v>
      </c>
      <c r="AV363" s="13" t="s">
        <v>84</v>
      </c>
      <c r="AW363" s="13" t="s">
        <v>4</v>
      </c>
      <c r="AX363" s="13" t="s">
        <v>79</v>
      </c>
      <c r="AY363" s="185" t="s">
        <v>159</v>
      </c>
    </row>
    <row r="364" spans="1:65" s="2" customFormat="1" ht="21.75" customHeight="1">
      <c r="A364" s="30"/>
      <c r="B364" s="165"/>
      <c r="C364" s="166">
        <v>70</v>
      </c>
      <c r="D364" s="166" t="s">
        <v>161</v>
      </c>
      <c r="E364" s="167" t="s">
        <v>549</v>
      </c>
      <c r="F364" s="168" t="s">
        <v>550</v>
      </c>
      <c r="G364" s="169" t="s">
        <v>177</v>
      </c>
      <c r="H364" s="170">
        <v>2.37</v>
      </c>
      <c r="I364" s="171"/>
      <c r="J364" s="171"/>
      <c r="K364" s="172">
        <f>ROUND(P364*H364,2)</f>
        <v>0</v>
      </c>
      <c r="L364" s="168" t="s">
        <v>178</v>
      </c>
      <c r="M364" s="31"/>
      <c r="N364" s="173" t="s">
        <v>1</v>
      </c>
      <c r="O364" s="174" t="s">
        <v>37</v>
      </c>
      <c r="P364" s="175">
        <f>I364+J364</f>
        <v>0</v>
      </c>
      <c r="Q364" s="175">
        <f>ROUND(I364*H364,2)</f>
        <v>0</v>
      </c>
      <c r="R364" s="175">
        <f>ROUND(J364*H364,2)</f>
        <v>0</v>
      </c>
      <c r="S364" s="56"/>
      <c r="T364" s="176">
        <f>S364*H364</f>
        <v>0</v>
      </c>
      <c r="U364" s="176">
        <v>0</v>
      </c>
      <c r="V364" s="176">
        <f>U364*H364</f>
        <v>0</v>
      </c>
      <c r="W364" s="176">
        <v>0</v>
      </c>
      <c r="X364" s="177">
        <f>W364*H364</f>
        <v>0</v>
      </c>
      <c r="Y364" s="30"/>
      <c r="Z364" s="30"/>
      <c r="AA364" s="30"/>
      <c r="AB364" s="30"/>
      <c r="AC364" s="30"/>
      <c r="AD364" s="30"/>
      <c r="AE364" s="30"/>
      <c r="AR364" s="178" t="s">
        <v>252</v>
      </c>
      <c r="AT364" s="178" t="s">
        <v>161</v>
      </c>
      <c r="AU364" s="178" t="s">
        <v>84</v>
      </c>
      <c r="AY364" s="17" t="s">
        <v>159</v>
      </c>
      <c r="BE364" s="179">
        <f>IF(O364="základní",K364,0)</f>
        <v>0</v>
      </c>
      <c r="BF364" s="179">
        <f>IF(O364="snížená",K364,0)</f>
        <v>0</v>
      </c>
      <c r="BG364" s="179">
        <f>IF(O364="zákl. přenesená",K364,0)</f>
        <v>0</v>
      </c>
      <c r="BH364" s="179">
        <f>IF(O364="sníž. přenesená",K364,0)</f>
        <v>0</v>
      </c>
      <c r="BI364" s="179">
        <f>IF(O364="nulová",K364,0)</f>
        <v>0</v>
      </c>
      <c r="BJ364" s="17" t="s">
        <v>79</v>
      </c>
      <c r="BK364" s="179">
        <f>ROUND(P364*H364,2)</f>
        <v>0</v>
      </c>
      <c r="BL364" s="17" t="s">
        <v>252</v>
      </c>
      <c r="BM364" s="178" t="s">
        <v>551</v>
      </c>
    </row>
    <row r="365" spans="1:65" s="2" customFormat="1" ht="29.25">
      <c r="A365" s="30"/>
      <c r="B365" s="31"/>
      <c r="C365" s="30"/>
      <c r="D365" s="180" t="s">
        <v>167</v>
      </c>
      <c r="E365" s="30"/>
      <c r="F365" s="181" t="s">
        <v>552</v>
      </c>
      <c r="G365" s="30"/>
      <c r="H365" s="30"/>
      <c r="I365" s="95"/>
      <c r="J365" s="95"/>
      <c r="K365" s="30"/>
      <c r="L365" s="30"/>
      <c r="M365" s="31"/>
      <c r="N365" s="182"/>
      <c r="O365" s="183"/>
      <c r="P365" s="56"/>
      <c r="Q365" s="56"/>
      <c r="R365" s="56"/>
      <c r="S365" s="56"/>
      <c r="T365" s="56"/>
      <c r="U365" s="56"/>
      <c r="V365" s="56"/>
      <c r="W365" s="56"/>
      <c r="X365" s="57"/>
      <c r="Y365" s="30"/>
      <c r="Z365" s="30"/>
      <c r="AA365" s="30"/>
      <c r="AB365" s="30"/>
      <c r="AC365" s="30"/>
      <c r="AD365" s="30"/>
      <c r="AE365" s="30"/>
      <c r="AT365" s="17" t="s">
        <v>167</v>
      </c>
      <c r="AU365" s="17" t="s">
        <v>84</v>
      </c>
    </row>
    <row r="366" spans="1:65" s="12" customFormat="1" ht="22.9" customHeight="1">
      <c r="B366" s="151"/>
      <c r="D366" s="152" t="s">
        <v>73</v>
      </c>
      <c r="E366" s="163" t="s">
        <v>553</v>
      </c>
      <c r="F366" s="163" t="s">
        <v>554</v>
      </c>
      <c r="I366" s="154"/>
      <c r="J366" s="154"/>
      <c r="K366" s="164">
        <f>BK366</f>
        <v>0</v>
      </c>
      <c r="M366" s="151"/>
      <c r="N366" s="156"/>
      <c r="O366" s="157"/>
      <c r="P366" s="157"/>
      <c r="Q366" s="158">
        <f>SUM(Q367:Q385)</f>
        <v>0</v>
      </c>
      <c r="R366" s="158">
        <f>SUM(R367:R385)</f>
        <v>0</v>
      </c>
      <c r="S366" s="157"/>
      <c r="T366" s="159">
        <f>SUM(T367:T385)</f>
        <v>0</v>
      </c>
      <c r="U366" s="157"/>
      <c r="V366" s="159">
        <f>SUM(V367:V385)</f>
        <v>0.50491940000000002</v>
      </c>
      <c r="W366" s="157"/>
      <c r="X366" s="160">
        <f>SUM(X367:X385)</f>
        <v>0</v>
      </c>
      <c r="AR366" s="152" t="s">
        <v>84</v>
      </c>
      <c r="AT366" s="161" t="s">
        <v>73</v>
      </c>
      <c r="AU366" s="161" t="s">
        <v>79</v>
      </c>
      <c r="AY366" s="152" t="s">
        <v>159</v>
      </c>
      <c r="BK366" s="162">
        <f>SUM(BK367:BK385)</f>
        <v>0</v>
      </c>
    </row>
    <row r="367" spans="1:65" s="2" customFormat="1" ht="21.75" customHeight="1">
      <c r="A367" s="30"/>
      <c r="B367" s="165"/>
      <c r="C367" s="166">
        <v>71</v>
      </c>
      <c r="D367" s="166" t="s">
        <v>161</v>
      </c>
      <c r="E367" s="167" t="s">
        <v>556</v>
      </c>
      <c r="F367" s="168" t="s">
        <v>557</v>
      </c>
      <c r="G367" s="169" t="s">
        <v>164</v>
      </c>
      <c r="H367" s="170">
        <v>38.93</v>
      </c>
      <c r="I367" s="171"/>
      <c r="J367" s="171"/>
      <c r="K367" s="172">
        <f>ROUND(P367*H367,2)</f>
        <v>0</v>
      </c>
      <c r="L367" s="168" t="s">
        <v>178</v>
      </c>
      <c r="M367" s="31"/>
      <c r="N367" s="173" t="s">
        <v>1</v>
      </c>
      <c r="O367" s="174" t="s">
        <v>37</v>
      </c>
      <c r="P367" s="175">
        <f>I367+J367</f>
        <v>0</v>
      </c>
      <c r="Q367" s="175">
        <f>ROUND(I367*H367,2)</f>
        <v>0</v>
      </c>
      <c r="R367" s="175">
        <f>ROUND(J367*H367,2)</f>
        <v>0</v>
      </c>
      <c r="S367" s="56"/>
      <c r="T367" s="176">
        <f>S367*H367</f>
        <v>0</v>
      </c>
      <c r="U367" s="176">
        <v>2.0400000000000001E-3</v>
      </c>
      <c r="V367" s="176">
        <f>U367*H367</f>
        <v>7.9417200000000007E-2</v>
      </c>
      <c r="W367" s="176">
        <v>0</v>
      </c>
      <c r="X367" s="177">
        <f>W367*H367</f>
        <v>0</v>
      </c>
      <c r="Y367" s="30"/>
      <c r="Z367" s="30"/>
      <c r="AA367" s="30"/>
      <c r="AB367" s="30"/>
      <c r="AC367" s="30"/>
      <c r="AD367" s="30"/>
      <c r="AE367" s="30"/>
      <c r="AR367" s="178" t="s">
        <v>252</v>
      </c>
      <c r="AT367" s="178" t="s">
        <v>161</v>
      </c>
      <c r="AU367" s="178" t="s">
        <v>84</v>
      </c>
      <c r="AY367" s="17" t="s">
        <v>159</v>
      </c>
      <c r="BE367" s="179">
        <f>IF(O367="základní",K367,0)</f>
        <v>0</v>
      </c>
      <c r="BF367" s="179">
        <f>IF(O367="snížená",K367,0)</f>
        <v>0</v>
      </c>
      <c r="BG367" s="179">
        <f>IF(O367="zákl. přenesená",K367,0)</f>
        <v>0</v>
      </c>
      <c r="BH367" s="179">
        <f>IF(O367="sníž. přenesená",K367,0)</f>
        <v>0</v>
      </c>
      <c r="BI367" s="179">
        <f>IF(O367="nulová",K367,0)</f>
        <v>0</v>
      </c>
      <c r="BJ367" s="17" t="s">
        <v>79</v>
      </c>
      <c r="BK367" s="179">
        <f>ROUND(P367*H367,2)</f>
        <v>0</v>
      </c>
      <c r="BL367" s="17" t="s">
        <v>252</v>
      </c>
      <c r="BM367" s="178" t="s">
        <v>558</v>
      </c>
    </row>
    <row r="368" spans="1:65" s="2" customFormat="1" ht="29.25">
      <c r="A368" s="30"/>
      <c r="B368" s="31"/>
      <c r="C368" s="30"/>
      <c r="D368" s="180" t="s">
        <v>167</v>
      </c>
      <c r="E368" s="30"/>
      <c r="F368" s="181" t="s">
        <v>559</v>
      </c>
      <c r="G368" s="30"/>
      <c r="H368" s="30"/>
      <c r="I368" s="95"/>
      <c r="J368" s="95"/>
      <c r="K368" s="30"/>
      <c r="L368" s="30"/>
      <c r="M368" s="31"/>
      <c r="N368" s="182"/>
      <c r="O368" s="183"/>
      <c r="P368" s="56"/>
      <c r="Q368" s="56"/>
      <c r="R368" s="56"/>
      <c r="S368" s="56"/>
      <c r="T368" s="56"/>
      <c r="U368" s="56"/>
      <c r="V368" s="56"/>
      <c r="W368" s="56"/>
      <c r="X368" s="57"/>
      <c r="Y368" s="30"/>
      <c r="Z368" s="30"/>
      <c r="AA368" s="30"/>
      <c r="AB368" s="30"/>
      <c r="AC368" s="30"/>
      <c r="AD368" s="30"/>
      <c r="AE368" s="30"/>
      <c r="AT368" s="17" t="s">
        <v>167</v>
      </c>
      <c r="AU368" s="17" t="s">
        <v>84</v>
      </c>
    </row>
    <row r="369" spans="1:65" s="13" customFormat="1">
      <c r="B369" s="184"/>
      <c r="D369" s="180" t="s">
        <v>168</v>
      </c>
      <c r="E369" s="185" t="s">
        <v>1</v>
      </c>
      <c r="F369" s="186" t="s">
        <v>107</v>
      </c>
      <c r="H369" s="187">
        <v>38.93</v>
      </c>
      <c r="I369" s="188"/>
      <c r="J369" s="188"/>
      <c r="M369" s="184"/>
      <c r="N369" s="189"/>
      <c r="O369" s="190"/>
      <c r="P369" s="190"/>
      <c r="Q369" s="190"/>
      <c r="R369" s="190"/>
      <c r="S369" s="190"/>
      <c r="T369" s="190"/>
      <c r="U369" s="190"/>
      <c r="V369" s="190"/>
      <c r="W369" s="190"/>
      <c r="X369" s="191"/>
      <c r="AT369" s="185" t="s">
        <v>168</v>
      </c>
      <c r="AU369" s="185" t="s">
        <v>84</v>
      </c>
      <c r="AV369" s="13" t="s">
        <v>84</v>
      </c>
      <c r="AW369" s="13" t="s">
        <v>4</v>
      </c>
      <c r="AX369" s="13" t="s">
        <v>79</v>
      </c>
      <c r="AY369" s="185" t="s">
        <v>159</v>
      </c>
    </row>
    <row r="370" spans="1:65" s="2" customFormat="1" ht="21.75" customHeight="1">
      <c r="A370" s="30"/>
      <c r="B370" s="165"/>
      <c r="C370" s="200">
        <v>72</v>
      </c>
      <c r="D370" s="200" t="s">
        <v>182</v>
      </c>
      <c r="E370" s="201" t="s">
        <v>561</v>
      </c>
      <c r="F370" s="202" t="s">
        <v>562</v>
      </c>
      <c r="G370" s="203" t="s">
        <v>208</v>
      </c>
      <c r="H370" s="204">
        <v>7.7859999999999996</v>
      </c>
      <c r="I370" s="205"/>
      <c r="J370" s="206"/>
      <c r="K370" s="207">
        <f>ROUND(P370*H370,2)</f>
        <v>0</v>
      </c>
      <c r="L370" s="202" t="s">
        <v>178</v>
      </c>
      <c r="M370" s="208"/>
      <c r="N370" s="209" t="s">
        <v>1</v>
      </c>
      <c r="O370" s="174" t="s">
        <v>37</v>
      </c>
      <c r="P370" s="175">
        <f>I370+J370</f>
        <v>0</v>
      </c>
      <c r="Q370" s="175">
        <f>ROUND(I370*H370,2)</f>
        <v>0</v>
      </c>
      <c r="R370" s="175">
        <f>ROUND(J370*H370,2)</f>
        <v>0</v>
      </c>
      <c r="S370" s="56"/>
      <c r="T370" s="176">
        <f>S370*H370</f>
        <v>0</v>
      </c>
      <c r="U370" s="176">
        <v>0.03</v>
      </c>
      <c r="V370" s="176">
        <f>U370*H370</f>
        <v>0.23357999999999998</v>
      </c>
      <c r="W370" s="176">
        <v>0</v>
      </c>
      <c r="X370" s="177">
        <f>W370*H370</f>
        <v>0</v>
      </c>
      <c r="Y370" s="30"/>
      <c r="Z370" s="30"/>
      <c r="AA370" s="30"/>
      <c r="AB370" s="30"/>
      <c r="AC370" s="30"/>
      <c r="AD370" s="30"/>
      <c r="AE370" s="30"/>
      <c r="AR370" s="178" t="s">
        <v>345</v>
      </c>
      <c r="AT370" s="178" t="s">
        <v>182</v>
      </c>
      <c r="AU370" s="178" t="s">
        <v>84</v>
      </c>
      <c r="AY370" s="17" t="s">
        <v>159</v>
      </c>
      <c r="BE370" s="179">
        <f>IF(O370="základní",K370,0)</f>
        <v>0</v>
      </c>
      <c r="BF370" s="179">
        <f>IF(O370="snížená",K370,0)</f>
        <v>0</v>
      </c>
      <c r="BG370" s="179">
        <f>IF(O370="zákl. přenesená",K370,0)</f>
        <v>0</v>
      </c>
      <c r="BH370" s="179">
        <f>IF(O370="sníž. přenesená",K370,0)</f>
        <v>0</v>
      </c>
      <c r="BI370" s="179">
        <f>IF(O370="nulová",K370,0)</f>
        <v>0</v>
      </c>
      <c r="BJ370" s="17" t="s">
        <v>79</v>
      </c>
      <c r="BK370" s="179">
        <f>ROUND(P370*H370,2)</f>
        <v>0</v>
      </c>
      <c r="BL370" s="17" t="s">
        <v>252</v>
      </c>
      <c r="BM370" s="178" t="s">
        <v>563</v>
      </c>
    </row>
    <row r="371" spans="1:65" s="2" customFormat="1">
      <c r="A371" s="30"/>
      <c r="B371" s="31"/>
      <c r="C371" s="30"/>
      <c r="D371" s="180" t="s">
        <v>167</v>
      </c>
      <c r="E371" s="30"/>
      <c r="F371" s="181" t="s">
        <v>562</v>
      </c>
      <c r="G371" s="30"/>
      <c r="H371" s="30"/>
      <c r="I371" s="95"/>
      <c r="J371" s="95"/>
      <c r="K371" s="30"/>
      <c r="L371" s="30"/>
      <c r="M371" s="31"/>
      <c r="N371" s="182"/>
      <c r="O371" s="183"/>
      <c r="P371" s="56"/>
      <c r="Q371" s="56"/>
      <c r="R371" s="56"/>
      <c r="S371" s="56"/>
      <c r="T371" s="56"/>
      <c r="U371" s="56"/>
      <c r="V371" s="56"/>
      <c r="W371" s="56"/>
      <c r="X371" s="57"/>
      <c r="Y371" s="30"/>
      <c r="Z371" s="30"/>
      <c r="AA371" s="30"/>
      <c r="AB371" s="30"/>
      <c r="AC371" s="30"/>
      <c r="AD371" s="30"/>
      <c r="AE371" s="30"/>
      <c r="AT371" s="17" t="s">
        <v>167</v>
      </c>
      <c r="AU371" s="17" t="s">
        <v>84</v>
      </c>
    </row>
    <row r="372" spans="1:65" s="13" customFormat="1">
      <c r="B372" s="184"/>
      <c r="D372" s="180" t="s">
        <v>168</v>
      </c>
      <c r="E372" s="185" t="s">
        <v>1</v>
      </c>
      <c r="F372" s="186" t="s">
        <v>564</v>
      </c>
      <c r="H372" s="187">
        <v>7.7859999999999996</v>
      </c>
      <c r="I372" s="188"/>
      <c r="J372" s="188"/>
      <c r="M372" s="184"/>
      <c r="N372" s="189"/>
      <c r="O372" s="190"/>
      <c r="P372" s="190"/>
      <c r="Q372" s="190"/>
      <c r="R372" s="190"/>
      <c r="S372" s="190"/>
      <c r="T372" s="190"/>
      <c r="U372" s="190"/>
      <c r="V372" s="190"/>
      <c r="W372" s="190"/>
      <c r="X372" s="191"/>
      <c r="AT372" s="185" t="s">
        <v>168</v>
      </c>
      <c r="AU372" s="185" t="s">
        <v>84</v>
      </c>
      <c r="AV372" s="13" t="s">
        <v>84</v>
      </c>
      <c r="AW372" s="13" t="s">
        <v>4</v>
      </c>
      <c r="AX372" s="13" t="s">
        <v>79</v>
      </c>
      <c r="AY372" s="185" t="s">
        <v>159</v>
      </c>
    </row>
    <row r="373" spans="1:65" s="2" customFormat="1" ht="21.75" customHeight="1">
      <c r="A373" s="30"/>
      <c r="B373" s="165"/>
      <c r="C373" s="166">
        <v>73</v>
      </c>
      <c r="D373" s="166" t="s">
        <v>161</v>
      </c>
      <c r="E373" s="167" t="s">
        <v>566</v>
      </c>
      <c r="F373" s="168" t="s">
        <v>567</v>
      </c>
      <c r="G373" s="169" t="s">
        <v>164</v>
      </c>
      <c r="H373" s="170">
        <v>38.93</v>
      </c>
      <c r="I373" s="171"/>
      <c r="J373" s="171"/>
      <c r="K373" s="172">
        <f>ROUND(P373*H373,2)</f>
        <v>0</v>
      </c>
      <c r="L373" s="168" t="s">
        <v>178</v>
      </c>
      <c r="M373" s="31"/>
      <c r="N373" s="173" t="s">
        <v>1</v>
      </c>
      <c r="O373" s="174" t="s">
        <v>37</v>
      </c>
      <c r="P373" s="175">
        <f>I373+J373</f>
        <v>0</v>
      </c>
      <c r="Q373" s="175">
        <f>ROUND(I373*H373,2)</f>
        <v>0</v>
      </c>
      <c r="R373" s="175">
        <f>ROUND(J373*H373,2)</f>
        <v>0</v>
      </c>
      <c r="S373" s="56"/>
      <c r="T373" s="176">
        <f>S373*H373</f>
        <v>0</v>
      </c>
      <c r="U373" s="176">
        <v>2.0400000000000001E-3</v>
      </c>
      <c r="V373" s="176">
        <f>U373*H373</f>
        <v>7.9417200000000007E-2</v>
      </c>
      <c r="W373" s="176">
        <v>0</v>
      </c>
      <c r="X373" s="177">
        <f>W373*H373</f>
        <v>0</v>
      </c>
      <c r="Y373" s="30"/>
      <c r="Z373" s="30"/>
      <c r="AA373" s="30"/>
      <c r="AB373" s="30"/>
      <c r="AC373" s="30"/>
      <c r="AD373" s="30"/>
      <c r="AE373" s="30"/>
      <c r="AR373" s="178" t="s">
        <v>252</v>
      </c>
      <c r="AT373" s="178" t="s">
        <v>161</v>
      </c>
      <c r="AU373" s="178" t="s">
        <v>84</v>
      </c>
      <c r="AY373" s="17" t="s">
        <v>159</v>
      </c>
      <c r="BE373" s="179">
        <f>IF(O373="základní",K373,0)</f>
        <v>0</v>
      </c>
      <c r="BF373" s="179">
        <f>IF(O373="snížená",K373,0)</f>
        <v>0</v>
      </c>
      <c r="BG373" s="179">
        <f>IF(O373="zákl. přenesená",K373,0)</f>
        <v>0</v>
      </c>
      <c r="BH373" s="179">
        <f>IF(O373="sníž. přenesená",K373,0)</f>
        <v>0</v>
      </c>
      <c r="BI373" s="179">
        <f>IF(O373="nulová",K373,0)</f>
        <v>0</v>
      </c>
      <c r="BJ373" s="17" t="s">
        <v>79</v>
      </c>
      <c r="BK373" s="179">
        <f>ROUND(P373*H373,2)</f>
        <v>0</v>
      </c>
      <c r="BL373" s="17" t="s">
        <v>252</v>
      </c>
      <c r="BM373" s="178" t="s">
        <v>568</v>
      </c>
    </row>
    <row r="374" spans="1:65" s="2" customFormat="1" ht="19.5">
      <c r="A374" s="30"/>
      <c r="B374" s="31"/>
      <c r="C374" s="30"/>
      <c r="D374" s="180" t="s">
        <v>167</v>
      </c>
      <c r="E374" s="30"/>
      <c r="F374" s="181" t="s">
        <v>569</v>
      </c>
      <c r="G374" s="30"/>
      <c r="H374" s="30"/>
      <c r="I374" s="95"/>
      <c r="J374" s="95"/>
      <c r="K374" s="30"/>
      <c r="L374" s="30"/>
      <c r="M374" s="31"/>
      <c r="N374" s="182"/>
      <c r="O374" s="183"/>
      <c r="P374" s="56"/>
      <c r="Q374" s="56"/>
      <c r="R374" s="56"/>
      <c r="S374" s="56"/>
      <c r="T374" s="56"/>
      <c r="U374" s="56"/>
      <c r="V374" s="56"/>
      <c r="W374" s="56"/>
      <c r="X374" s="57"/>
      <c r="Y374" s="30"/>
      <c r="Z374" s="30"/>
      <c r="AA374" s="30"/>
      <c r="AB374" s="30"/>
      <c r="AC374" s="30"/>
      <c r="AD374" s="30"/>
      <c r="AE374" s="30"/>
      <c r="AT374" s="17" t="s">
        <v>167</v>
      </c>
      <c r="AU374" s="17" t="s">
        <v>84</v>
      </c>
    </row>
    <row r="375" spans="1:65" s="2" customFormat="1" ht="21.75" customHeight="1">
      <c r="A375" s="30"/>
      <c r="B375" s="165"/>
      <c r="C375" s="200">
        <v>74</v>
      </c>
      <c r="D375" s="200" t="s">
        <v>182</v>
      </c>
      <c r="E375" s="201" t="s">
        <v>571</v>
      </c>
      <c r="F375" s="202" t="s">
        <v>572</v>
      </c>
      <c r="G375" s="203" t="s">
        <v>208</v>
      </c>
      <c r="H375" s="204">
        <v>3.8929999999999998</v>
      </c>
      <c r="I375" s="205"/>
      <c r="J375" s="206"/>
      <c r="K375" s="207">
        <f>ROUND(P375*H375,2)</f>
        <v>0</v>
      </c>
      <c r="L375" s="202" t="s">
        <v>178</v>
      </c>
      <c r="M375" s="208"/>
      <c r="N375" s="209" t="s">
        <v>1</v>
      </c>
      <c r="O375" s="174" t="s">
        <v>37</v>
      </c>
      <c r="P375" s="175">
        <f>I375+J375</f>
        <v>0</v>
      </c>
      <c r="Q375" s="175">
        <f>ROUND(I375*H375,2)</f>
        <v>0</v>
      </c>
      <c r="R375" s="175">
        <f>ROUND(J375*H375,2)</f>
        <v>0</v>
      </c>
      <c r="S375" s="56"/>
      <c r="T375" s="176">
        <f>S375*H375</f>
        <v>0</v>
      </c>
      <c r="U375" s="176">
        <v>2.5000000000000001E-2</v>
      </c>
      <c r="V375" s="176">
        <f>U375*H375</f>
        <v>9.7324999999999995E-2</v>
      </c>
      <c r="W375" s="176">
        <v>0</v>
      </c>
      <c r="X375" s="177">
        <f>W375*H375</f>
        <v>0</v>
      </c>
      <c r="Y375" s="30"/>
      <c r="Z375" s="30"/>
      <c r="AA375" s="30"/>
      <c r="AB375" s="30"/>
      <c r="AC375" s="30"/>
      <c r="AD375" s="30"/>
      <c r="AE375" s="30"/>
      <c r="AR375" s="178" t="s">
        <v>345</v>
      </c>
      <c r="AT375" s="178" t="s">
        <v>182</v>
      </c>
      <c r="AU375" s="178" t="s">
        <v>84</v>
      </c>
      <c r="AY375" s="17" t="s">
        <v>159</v>
      </c>
      <c r="BE375" s="179">
        <f>IF(O375="základní",K375,0)</f>
        <v>0</v>
      </c>
      <c r="BF375" s="179">
        <f>IF(O375="snížená",K375,0)</f>
        <v>0</v>
      </c>
      <c r="BG375" s="179">
        <f>IF(O375="zákl. přenesená",K375,0)</f>
        <v>0</v>
      </c>
      <c r="BH375" s="179">
        <f>IF(O375="sníž. přenesená",K375,0)</f>
        <v>0</v>
      </c>
      <c r="BI375" s="179">
        <f>IF(O375="nulová",K375,0)</f>
        <v>0</v>
      </c>
      <c r="BJ375" s="17" t="s">
        <v>79</v>
      </c>
      <c r="BK375" s="179">
        <f>ROUND(P375*H375,2)</f>
        <v>0</v>
      </c>
      <c r="BL375" s="17" t="s">
        <v>252</v>
      </c>
      <c r="BM375" s="178" t="s">
        <v>573</v>
      </c>
    </row>
    <row r="376" spans="1:65" s="2" customFormat="1">
      <c r="A376" s="30"/>
      <c r="B376" s="31"/>
      <c r="C376" s="30"/>
      <c r="D376" s="180" t="s">
        <v>167</v>
      </c>
      <c r="E376" s="30"/>
      <c r="F376" s="181" t="s">
        <v>572</v>
      </c>
      <c r="G376" s="30"/>
      <c r="H376" s="30"/>
      <c r="I376" s="95"/>
      <c r="J376" s="95"/>
      <c r="K376" s="30"/>
      <c r="L376" s="30"/>
      <c r="M376" s="31"/>
      <c r="N376" s="182"/>
      <c r="O376" s="183"/>
      <c r="P376" s="56"/>
      <c r="Q376" s="56"/>
      <c r="R376" s="56"/>
      <c r="S376" s="56"/>
      <c r="T376" s="56"/>
      <c r="U376" s="56"/>
      <c r="V376" s="56"/>
      <c r="W376" s="56"/>
      <c r="X376" s="57"/>
      <c r="Y376" s="30"/>
      <c r="Z376" s="30"/>
      <c r="AA376" s="30"/>
      <c r="AB376" s="30"/>
      <c r="AC376" s="30"/>
      <c r="AD376" s="30"/>
      <c r="AE376" s="30"/>
      <c r="AT376" s="17" t="s">
        <v>167</v>
      </c>
      <c r="AU376" s="17" t="s">
        <v>84</v>
      </c>
    </row>
    <row r="377" spans="1:65" s="13" customFormat="1">
      <c r="B377" s="184"/>
      <c r="D377" s="180" t="s">
        <v>168</v>
      </c>
      <c r="E377" s="185" t="s">
        <v>1</v>
      </c>
      <c r="F377" s="186" t="s">
        <v>574</v>
      </c>
      <c r="H377" s="187">
        <v>3.8929999999999998</v>
      </c>
      <c r="I377" s="188"/>
      <c r="J377" s="188"/>
      <c r="M377" s="184"/>
      <c r="N377" s="189"/>
      <c r="O377" s="190"/>
      <c r="P377" s="190"/>
      <c r="Q377" s="190"/>
      <c r="R377" s="190"/>
      <c r="S377" s="190"/>
      <c r="T377" s="190"/>
      <c r="U377" s="190"/>
      <c r="V377" s="190"/>
      <c r="W377" s="190"/>
      <c r="X377" s="191"/>
      <c r="AT377" s="185" t="s">
        <v>168</v>
      </c>
      <c r="AU377" s="185" t="s">
        <v>84</v>
      </c>
      <c r="AV377" s="13" t="s">
        <v>84</v>
      </c>
      <c r="AW377" s="13" t="s">
        <v>4</v>
      </c>
      <c r="AX377" s="13" t="s">
        <v>79</v>
      </c>
      <c r="AY377" s="185" t="s">
        <v>159</v>
      </c>
    </row>
    <row r="378" spans="1:65" s="2" customFormat="1" ht="21.75" customHeight="1">
      <c r="A378" s="30"/>
      <c r="B378" s="165"/>
      <c r="C378" s="166">
        <v>75</v>
      </c>
      <c r="D378" s="166" t="s">
        <v>161</v>
      </c>
      <c r="E378" s="167" t="s">
        <v>576</v>
      </c>
      <c r="F378" s="168" t="s">
        <v>577</v>
      </c>
      <c r="G378" s="169" t="s">
        <v>164</v>
      </c>
      <c r="H378" s="170">
        <v>2</v>
      </c>
      <c r="I378" s="171"/>
      <c r="J378" s="171"/>
      <c r="K378" s="172">
        <f>ROUND(P378*H378,2)</f>
        <v>0</v>
      </c>
      <c r="L378" s="168" t="s">
        <v>178</v>
      </c>
      <c r="M378" s="31"/>
      <c r="N378" s="173" t="s">
        <v>1</v>
      </c>
      <c r="O378" s="174" t="s">
        <v>37</v>
      </c>
      <c r="P378" s="175">
        <f>I378+J378</f>
        <v>0</v>
      </c>
      <c r="Q378" s="175">
        <f>ROUND(I378*H378,2)</f>
        <v>0</v>
      </c>
      <c r="R378" s="175">
        <f>ROUND(J378*H378,2)</f>
        <v>0</v>
      </c>
      <c r="S378" s="56"/>
      <c r="T378" s="176">
        <f>S378*H378</f>
        <v>0</v>
      </c>
      <c r="U378" s="176">
        <v>2.5500000000000002E-3</v>
      </c>
      <c r="V378" s="176">
        <f>U378*H378</f>
        <v>5.1000000000000004E-3</v>
      </c>
      <c r="W378" s="176">
        <v>0</v>
      </c>
      <c r="X378" s="177">
        <f>W378*H378</f>
        <v>0</v>
      </c>
      <c r="Y378" s="30"/>
      <c r="Z378" s="30"/>
      <c r="AA378" s="30"/>
      <c r="AB378" s="30"/>
      <c r="AC378" s="30"/>
      <c r="AD378" s="30"/>
      <c r="AE378" s="30"/>
      <c r="AR378" s="178" t="s">
        <v>252</v>
      </c>
      <c r="AT378" s="178" t="s">
        <v>161</v>
      </c>
      <c r="AU378" s="178" t="s">
        <v>84</v>
      </c>
      <c r="AY378" s="17" t="s">
        <v>159</v>
      </c>
      <c r="BE378" s="179">
        <f>IF(O378="základní",K378,0)</f>
        <v>0</v>
      </c>
      <c r="BF378" s="179">
        <f>IF(O378="snížená",K378,0)</f>
        <v>0</v>
      </c>
      <c r="BG378" s="179">
        <f>IF(O378="zákl. přenesená",K378,0)</f>
        <v>0</v>
      </c>
      <c r="BH378" s="179">
        <f>IF(O378="sníž. přenesená",K378,0)</f>
        <v>0</v>
      </c>
      <c r="BI378" s="179">
        <f>IF(O378="nulová",K378,0)</f>
        <v>0</v>
      </c>
      <c r="BJ378" s="17" t="s">
        <v>79</v>
      </c>
      <c r="BK378" s="179">
        <f>ROUND(P378*H378,2)</f>
        <v>0</v>
      </c>
      <c r="BL378" s="17" t="s">
        <v>252</v>
      </c>
      <c r="BM378" s="178" t="s">
        <v>578</v>
      </c>
    </row>
    <row r="379" spans="1:65" s="2" customFormat="1" ht="29.25">
      <c r="A379" s="30"/>
      <c r="B379" s="31"/>
      <c r="C379" s="30"/>
      <c r="D379" s="180" t="s">
        <v>167</v>
      </c>
      <c r="E379" s="30"/>
      <c r="F379" s="181" t="s">
        <v>579</v>
      </c>
      <c r="G379" s="30"/>
      <c r="H379" s="30"/>
      <c r="I379" s="95"/>
      <c r="J379" s="95"/>
      <c r="K379" s="30"/>
      <c r="L379" s="30"/>
      <c r="M379" s="31"/>
      <c r="N379" s="182"/>
      <c r="O379" s="183"/>
      <c r="P379" s="56"/>
      <c r="Q379" s="56"/>
      <c r="R379" s="56"/>
      <c r="S379" s="56"/>
      <c r="T379" s="56"/>
      <c r="U379" s="56"/>
      <c r="V379" s="56"/>
      <c r="W379" s="56"/>
      <c r="X379" s="57"/>
      <c r="Y379" s="30"/>
      <c r="Z379" s="30"/>
      <c r="AA379" s="30"/>
      <c r="AB379" s="30"/>
      <c r="AC379" s="30"/>
      <c r="AD379" s="30"/>
      <c r="AE379" s="30"/>
      <c r="AT379" s="17" t="s">
        <v>167</v>
      </c>
      <c r="AU379" s="17" t="s">
        <v>84</v>
      </c>
    </row>
    <row r="380" spans="1:65" s="2" customFormat="1" ht="21.75" customHeight="1">
      <c r="A380" s="30"/>
      <c r="B380" s="165"/>
      <c r="C380" s="166">
        <v>76</v>
      </c>
      <c r="D380" s="166" t="s">
        <v>161</v>
      </c>
      <c r="E380" s="167" t="s">
        <v>581</v>
      </c>
      <c r="F380" s="168" t="s">
        <v>582</v>
      </c>
      <c r="G380" s="169" t="s">
        <v>173</v>
      </c>
      <c r="H380" s="170">
        <v>2</v>
      </c>
      <c r="I380" s="171"/>
      <c r="J380" s="171"/>
      <c r="K380" s="172">
        <f>ROUND(P380*H380,2)</f>
        <v>0</v>
      </c>
      <c r="L380" s="168" t="s">
        <v>178</v>
      </c>
      <c r="M380" s="31"/>
      <c r="N380" s="173" t="s">
        <v>1</v>
      </c>
      <c r="O380" s="174" t="s">
        <v>37</v>
      </c>
      <c r="P380" s="175">
        <f>I380+J380</f>
        <v>0</v>
      </c>
      <c r="Q380" s="175">
        <f>ROUND(I380*H380,2)</f>
        <v>0</v>
      </c>
      <c r="R380" s="175">
        <f>ROUND(J380*H380,2)</f>
        <v>0</v>
      </c>
      <c r="S380" s="56"/>
      <c r="T380" s="176">
        <f>S380*H380</f>
        <v>0</v>
      </c>
      <c r="U380" s="176">
        <v>4.0000000000000003E-5</v>
      </c>
      <c r="V380" s="176">
        <f>U380*H380</f>
        <v>8.0000000000000007E-5</v>
      </c>
      <c r="W380" s="176">
        <v>0</v>
      </c>
      <c r="X380" s="177">
        <f>W380*H380</f>
        <v>0</v>
      </c>
      <c r="Y380" s="30"/>
      <c r="Z380" s="30"/>
      <c r="AA380" s="30"/>
      <c r="AB380" s="30"/>
      <c r="AC380" s="30"/>
      <c r="AD380" s="30"/>
      <c r="AE380" s="30"/>
      <c r="AR380" s="178" t="s">
        <v>252</v>
      </c>
      <c r="AT380" s="178" t="s">
        <v>161</v>
      </c>
      <c r="AU380" s="178" t="s">
        <v>84</v>
      </c>
      <c r="AY380" s="17" t="s">
        <v>159</v>
      </c>
      <c r="BE380" s="179">
        <f>IF(O380="základní",K380,0)</f>
        <v>0</v>
      </c>
      <c r="BF380" s="179">
        <f>IF(O380="snížená",K380,0)</f>
        <v>0</v>
      </c>
      <c r="BG380" s="179">
        <f>IF(O380="zákl. přenesená",K380,0)</f>
        <v>0</v>
      </c>
      <c r="BH380" s="179">
        <f>IF(O380="sníž. přenesená",K380,0)</f>
        <v>0</v>
      </c>
      <c r="BI380" s="179">
        <f>IF(O380="nulová",K380,0)</f>
        <v>0</v>
      </c>
      <c r="BJ380" s="17" t="s">
        <v>79</v>
      </c>
      <c r="BK380" s="179">
        <f>ROUND(P380*H380,2)</f>
        <v>0</v>
      </c>
      <c r="BL380" s="17" t="s">
        <v>252</v>
      </c>
      <c r="BM380" s="178" t="s">
        <v>583</v>
      </c>
    </row>
    <row r="381" spans="1:65" s="2" customFormat="1" ht="29.25">
      <c r="A381" s="30"/>
      <c r="B381" s="31"/>
      <c r="C381" s="30"/>
      <c r="D381" s="180" t="s">
        <v>167</v>
      </c>
      <c r="E381" s="30"/>
      <c r="F381" s="181" t="s">
        <v>584</v>
      </c>
      <c r="G381" s="30"/>
      <c r="H381" s="30"/>
      <c r="I381" s="95"/>
      <c r="J381" s="95"/>
      <c r="K381" s="30"/>
      <c r="L381" s="30"/>
      <c r="M381" s="31"/>
      <c r="N381" s="182"/>
      <c r="O381" s="183"/>
      <c r="P381" s="56"/>
      <c r="Q381" s="56"/>
      <c r="R381" s="56"/>
      <c r="S381" s="56"/>
      <c r="T381" s="56"/>
      <c r="U381" s="56"/>
      <c r="V381" s="56"/>
      <c r="W381" s="56"/>
      <c r="X381" s="57"/>
      <c r="Y381" s="30"/>
      <c r="Z381" s="30"/>
      <c r="AA381" s="30"/>
      <c r="AB381" s="30"/>
      <c r="AC381" s="30"/>
      <c r="AD381" s="30"/>
      <c r="AE381" s="30"/>
      <c r="AT381" s="17" t="s">
        <v>167</v>
      </c>
      <c r="AU381" s="17" t="s">
        <v>84</v>
      </c>
    </row>
    <row r="382" spans="1:65" s="2" customFormat="1" ht="21.75" customHeight="1">
      <c r="A382" s="30"/>
      <c r="B382" s="165"/>
      <c r="C382" s="200">
        <v>77</v>
      </c>
      <c r="D382" s="200" t="s">
        <v>182</v>
      </c>
      <c r="E382" s="201" t="s">
        <v>586</v>
      </c>
      <c r="F382" s="202" t="s">
        <v>587</v>
      </c>
      <c r="G382" s="203" t="s">
        <v>177</v>
      </c>
      <c r="H382" s="204">
        <v>0.01</v>
      </c>
      <c r="I382" s="205"/>
      <c r="J382" s="206"/>
      <c r="K382" s="207">
        <f>ROUND(P382*H382,2)</f>
        <v>0</v>
      </c>
      <c r="L382" s="202" t="s">
        <v>178</v>
      </c>
      <c r="M382" s="208"/>
      <c r="N382" s="209" t="s">
        <v>1</v>
      </c>
      <c r="O382" s="174" t="s">
        <v>37</v>
      </c>
      <c r="P382" s="175">
        <f>I382+J382</f>
        <v>0</v>
      </c>
      <c r="Q382" s="175">
        <f>ROUND(I382*H382,2)</f>
        <v>0</v>
      </c>
      <c r="R382" s="175">
        <f>ROUND(J382*H382,2)</f>
        <v>0</v>
      </c>
      <c r="S382" s="56"/>
      <c r="T382" s="176">
        <f>S382*H382</f>
        <v>0</v>
      </c>
      <c r="U382" s="176">
        <v>1</v>
      </c>
      <c r="V382" s="176">
        <f>U382*H382</f>
        <v>0.01</v>
      </c>
      <c r="W382" s="176">
        <v>0</v>
      </c>
      <c r="X382" s="177">
        <f>W382*H382</f>
        <v>0</v>
      </c>
      <c r="Y382" s="30"/>
      <c r="Z382" s="30"/>
      <c r="AA382" s="30"/>
      <c r="AB382" s="30"/>
      <c r="AC382" s="30"/>
      <c r="AD382" s="30"/>
      <c r="AE382" s="30"/>
      <c r="AR382" s="178" t="s">
        <v>345</v>
      </c>
      <c r="AT382" s="178" t="s">
        <v>182</v>
      </c>
      <c r="AU382" s="178" t="s">
        <v>84</v>
      </c>
      <c r="AY382" s="17" t="s">
        <v>159</v>
      </c>
      <c r="BE382" s="179">
        <f>IF(O382="základní",K382,0)</f>
        <v>0</v>
      </c>
      <c r="BF382" s="179">
        <f>IF(O382="snížená",K382,0)</f>
        <v>0</v>
      </c>
      <c r="BG382" s="179">
        <f>IF(O382="zákl. přenesená",K382,0)</f>
        <v>0</v>
      </c>
      <c r="BH382" s="179">
        <f>IF(O382="sníž. přenesená",K382,0)</f>
        <v>0</v>
      </c>
      <c r="BI382" s="179">
        <f>IF(O382="nulová",K382,0)</f>
        <v>0</v>
      </c>
      <c r="BJ382" s="17" t="s">
        <v>79</v>
      </c>
      <c r="BK382" s="179">
        <f>ROUND(P382*H382,2)</f>
        <v>0</v>
      </c>
      <c r="BL382" s="17" t="s">
        <v>252</v>
      </c>
      <c r="BM382" s="178" t="s">
        <v>588</v>
      </c>
    </row>
    <row r="383" spans="1:65" s="2" customFormat="1">
      <c r="A383" s="30"/>
      <c r="B383" s="31"/>
      <c r="C383" s="30"/>
      <c r="D383" s="180" t="s">
        <v>167</v>
      </c>
      <c r="E383" s="30"/>
      <c r="F383" s="181" t="s">
        <v>587</v>
      </c>
      <c r="G383" s="30"/>
      <c r="H383" s="30"/>
      <c r="I383" s="95"/>
      <c r="J383" s="95"/>
      <c r="K383" s="30"/>
      <c r="L383" s="30"/>
      <c r="M383" s="31"/>
      <c r="N383" s="182"/>
      <c r="O383" s="183"/>
      <c r="P383" s="56"/>
      <c r="Q383" s="56"/>
      <c r="R383" s="56"/>
      <c r="S383" s="56"/>
      <c r="T383" s="56"/>
      <c r="U383" s="56"/>
      <c r="V383" s="56"/>
      <c r="W383" s="56"/>
      <c r="X383" s="57"/>
      <c r="Y383" s="30"/>
      <c r="Z383" s="30"/>
      <c r="AA383" s="30"/>
      <c r="AB383" s="30"/>
      <c r="AC383" s="30"/>
      <c r="AD383" s="30"/>
      <c r="AE383" s="30"/>
      <c r="AT383" s="17" t="s">
        <v>167</v>
      </c>
      <c r="AU383" s="17" t="s">
        <v>84</v>
      </c>
    </row>
    <row r="384" spans="1:65" s="2" customFormat="1" ht="21.75" customHeight="1">
      <c r="A384" s="30"/>
      <c r="B384" s="165"/>
      <c r="C384" s="166">
        <v>78</v>
      </c>
      <c r="D384" s="166" t="s">
        <v>161</v>
      </c>
      <c r="E384" s="167" t="s">
        <v>589</v>
      </c>
      <c r="F384" s="168" t="s">
        <v>590</v>
      </c>
      <c r="G384" s="169" t="s">
        <v>177</v>
      </c>
      <c r="H384" s="170">
        <v>0.505</v>
      </c>
      <c r="I384" s="171"/>
      <c r="J384" s="171"/>
      <c r="K384" s="172">
        <f>ROUND(P384*H384,2)</f>
        <v>0</v>
      </c>
      <c r="L384" s="168" t="s">
        <v>178</v>
      </c>
      <c r="M384" s="31"/>
      <c r="N384" s="173" t="s">
        <v>1</v>
      </c>
      <c r="O384" s="174" t="s">
        <v>37</v>
      </c>
      <c r="P384" s="175">
        <f>I384+J384</f>
        <v>0</v>
      </c>
      <c r="Q384" s="175">
        <f>ROUND(I384*H384,2)</f>
        <v>0</v>
      </c>
      <c r="R384" s="175">
        <f>ROUND(J384*H384,2)</f>
        <v>0</v>
      </c>
      <c r="S384" s="56"/>
      <c r="T384" s="176">
        <f>S384*H384</f>
        <v>0</v>
      </c>
      <c r="U384" s="176">
        <v>0</v>
      </c>
      <c r="V384" s="176">
        <f>U384*H384</f>
        <v>0</v>
      </c>
      <c r="W384" s="176">
        <v>0</v>
      </c>
      <c r="X384" s="177">
        <f>W384*H384</f>
        <v>0</v>
      </c>
      <c r="Y384" s="30"/>
      <c r="Z384" s="30"/>
      <c r="AA384" s="30"/>
      <c r="AB384" s="30"/>
      <c r="AC384" s="30"/>
      <c r="AD384" s="30"/>
      <c r="AE384" s="30"/>
      <c r="AR384" s="178" t="s">
        <v>252</v>
      </c>
      <c r="AT384" s="178" t="s">
        <v>161</v>
      </c>
      <c r="AU384" s="178" t="s">
        <v>84</v>
      </c>
      <c r="AY384" s="17" t="s">
        <v>159</v>
      </c>
      <c r="BE384" s="179">
        <f>IF(O384="základní",K384,0)</f>
        <v>0</v>
      </c>
      <c r="BF384" s="179">
        <f>IF(O384="snížená",K384,0)</f>
        <v>0</v>
      </c>
      <c r="BG384" s="179">
        <f>IF(O384="zákl. přenesená",K384,0)</f>
        <v>0</v>
      </c>
      <c r="BH384" s="179">
        <f>IF(O384="sníž. přenesená",K384,0)</f>
        <v>0</v>
      </c>
      <c r="BI384" s="179">
        <f>IF(O384="nulová",K384,0)</f>
        <v>0</v>
      </c>
      <c r="BJ384" s="17" t="s">
        <v>79</v>
      </c>
      <c r="BK384" s="179">
        <f>ROUND(P384*H384,2)</f>
        <v>0</v>
      </c>
      <c r="BL384" s="17" t="s">
        <v>252</v>
      </c>
      <c r="BM384" s="178" t="s">
        <v>591</v>
      </c>
    </row>
    <row r="385" spans="1:65" s="2" customFormat="1" ht="29.25">
      <c r="A385" s="30"/>
      <c r="B385" s="31"/>
      <c r="C385" s="30"/>
      <c r="D385" s="180" t="s">
        <v>167</v>
      </c>
      <c r="E385" s="30"/>
      <c r="F385" s="181" t="s">
        <v>592</v>
      </c>
      <c r="G385" s="30"/>
      <c r="H385" s="30"/>
      <c r="I385" s="95"/>
      <c r="J385" s="95"/>
      <c r="K385" s="30"/>
      <c r="L385" s="30"/>
      <c r="M385" s="31"/>
      <c r="N385" s="182"/>
      <c r="O385" s="183"/>
      <c r="P385" s="56"/>
      <c r="Q385" s="56"/>
      <c r="R385" s="56"/>
      <c r="S385" s="56"/>
      <c r="T385" s="56"/>
      <c r="U385" s="56"/>
      <c r="V385" s="56"/>
      <c r="W385" s="56"/>
      <c r="X385" s="57"/>
      <c r="Y385" s="30"/>
      <c r="Z385" s="30"/>
      <c r="AA385" s="30"/>
      <c r="AB385" s="30"/>
      <c r="AC385" s="30"/>
      <c r="AD385" s="30"/>
      <c r="AE385" s="30"/>
      <c r="AT385" s="17" t="s">
        <v>167</v>
      </c>
      <c r="AU385" s="17" t="s">
        <v>84</v>
      </c>
    </row>
    <row r="386" spans="1:65" s="12" customFormat="1" ht="22.9" customHeight="1">
      <c r="B386" s="151"/>
      <c r="D386" s="152" t="s">
        <v>73</v>
      </c>
      <c r="E386" s="163" t="s">
        <v>593</v>
      </c>
      <c r="F386" s="163" t="s">
        <v>594</v>
      </c>
      <c r="I386" s="154"/>
      <c r="J386" s="154"/>
      <c r="K386" s="164">
        <f>BK386</f>
        <v>0</v>
      </c>
      <c r="M386" s="151"/>
      <c r="N386" s="156"/>
      <c r="O386" s="157"/>
      <c r="P386" s="157"/>
      <c r="Q386" s="158">
        <f>SUM(Q387:Q390)</f>
        <v>0</v>
      </c>
      <c r="R386" s="158">
        <f>SUM(R387:R390)</f>
        <v>0</v>
      </c>
      <c r="S386" s="157"/>
      <c r="T386" s="159">
        <f>SUM(T387:T390)</f>
        <v>0</v>
      </c>
      <c r="U386" s="157"/>
      <c r="V386" s="159">
        <f>SUM(V387:V390)</f>
        <v>3.3400000000000001E-3</v>
      </c>
      <c r="W386" s="157"/>
      <c r="X386" s="160">
        <f>SUM(X387:X390)</f>
        <v>0</v>
      </c>
      <c r="AR386" s="152" t="s">
        <v>84</v>
      </c>
      <c r="AT386" s="161" t="s">
        <v>73</v>
      </c>
      <c r="AU386" s="161" t="s">
        <v>79</v>
      </c>
      <c r="AY386" s="152" t="s">
        <v>159</v>
      </c>
      <c r="BK386" s="162">
        <f>SUM(BK387:BK390)</f>
        <v>0</v>
      </c>
    </row>
    <row r="387" spans="1:65" s="2" customFormat="1" ht="21.75" customHeight="1">
      <c r="A387" s="30"/>
      <c r="B387" s="165"/>
      <c r="C387" s="166">
        <v>79</v>
      </c>
      <c r="D387" s="166" t="s">
        <v>161</v>
      </c>
      <c r="E387" s="167" t="s">
        <v>596</v>
      </c>
      <c r="F387" s="168" t="s">
        <v>597</v>
      </c>
      <c r="G387" s="169" t="s">
        <v>173</v>
      </c>
      <c r="H387" s="170">
        <v>2</v>
      </c>
      <c r="I387" s="171"/>
      <c r="J387" s="171"/>
      <c r="K387" s="172">
        <f>ROUND(P387*H387,2)</f>
        <v>0</v>
      </c>
      <c r="L387" s="168" t="s">
        <v>178</v>
      </c>
      <c r="M387" s="31"/>
      <c r="N387" s="173" t="s">
        <v>1</v>
      </c>
      <c r="O387" s="174" t="s">
        <v>37</v>
      </c>
      <c r="P387" s="175">
        <f>I387+J387</f>
        <v>0</v>
      </c>
      <c r="Q387" s="175">
        <f>ROUND(I387*H387,2)</f>
        <v>0</v>
      </c>
      <c r="R387" s="175">
        <f>ROUND(J387*H387,2)</f>
        <v>0</v>
      </c>
      <c r="S387" s="56"/>
      <c r="T387" s="176">
        <f>S387*H387</f>
        <v>0</v>
      </c>
      <c r="U387" s="176">
        <v>1.67E-3</v>
      </c>
      <c r="V387" s="176">
        <f>U387*H387</f>
        <v>3.3400000000000001E-3</v>
      </c>
      <c r="W387" s="176">
        <v>0</v>
      </c>
      <c r="X387" s="177">
        <f>W387*H387</f>
        <v>0</v>
      </c>
      <c r="Y387" s="30"/>
      <c r="Z387" s="30"/>
      <c r="AA387" s="30"/>
      <c r="AB387" s="30"/>
      <c r="AC387" s="30"/>
      <c r="AD387" s="30"/>
      <c r="AE387" s="30"/>
      <c r="AR387" s="178" t="s">
        <v>252</v>
      </c>
      <c r="AT387" s="178" t="s">
        <v>161</v>
      </c>
      <c r="AU387" s="178" t="s">
        <v>84</v>
      </c>
      <c r="AY387" s="17" t="s">
        <v>159</v>
      </c>
      <c r="BE387" s="179">
        <f>IF(O387="základní",K387,0)</f>
        <v>0</v>
      </c>
      <c r="BF387" s="179">
        <f>IF(O387="snížená",K387,0)</f>
        <v>0</v>
      </c>
      <c r="BG387" s="179">
        <f>IF(O387="zákl. přenesená",K387,0)</f>
        <v>0</v>
      </c>
      <c r="BH387" s="179">
        <f>IF(O387="sníž. přenesená",K387,0)</f>
        <v>0</v>
      </c>
      <c r="BI387" s="179">
        <f>IF(O387="nulová",K387,0)</f>
        <v>0</v>
      </c>
      <c r="BJ387" s="17" t="s">
        <v>79</v>
      </c>
      <c r="BK387" s="179">
        <f>ROUND(P387*H387,2)</f>
        <v>0</v>
      </c>
      <c r="BL387" s="17" t="s">
        <v>252</v>
      </c>
      <c r="BM387" s="178" t="s">
        <v>598</v>
      </c>
    </row>
    <row r="388" spans="1:65" s="2" customFormat="1" ht="19.5">
      <c r="A388" s="30"/>
      <c r="B388" s="31"/>
      <c r="C388" s="30"/>
      <c r="D388" s="180" t="s">
        <v>167</v>
      </c>
      <c r="E388" s="30"/>
      <c r="F388" s="181" t="s">
        <v>599</v>
      </c>
      <c r="G388" s="30"/>
      <c r="H388" s="30"/>
      <c r="I388" s="95"/>
      <c r="J388" s="95"/>
      <c r="K388" s="30"/>
      <c r="L388" s="30"/>
      <c r="M388" s="31"/>
      <c r="N388" s="182"/>
      <c r="O388" s="183"/>
      <c r="P388" s="56"/>
      <c r="Q388" s="56"/>
      <c r="R388" s="56"/>
      <c r="S388" s="56"/>
      <c r="T388" s="56"/>
      <c r="U388" s="56"/>
      <c r="V388" s="56"/>
      <c r="W388" s="56"/>
      <c r="X388" s="57"/>
      <c r="Y388" s="30"/>
      <c r="Z388" s="30"/>
      <c r="AA388" s="30"/>
      <c r="AB388" s="30"/>
      <c r="AC388" s="30"/>
      <c r="AD388" s="30"/>
      <c r="AE388" s="30"/>
      <c r="AT388" s="17" t="s">
        <v>167</v>
      </c>
      <c r="AU388" s="17" t="s">
        <v>84</v>
      </c>
    </row>
    <row r="389" spans="1:65" s="2" customFormat="1" ht="21.75" customHeight="1">
      <c r="A389" s="30"/>
      <c r="B389" s="165"/>
      <c r="C389" s="166">
        <v>80</v>
      </c>
      <c r="D389" s="166" t="s">
        <v>161</v>
      </c>
      <c r="E389" s="167" t="s">
        <v>600</v>
      </c>
      <c r="F389" s="168" t="s">
        <v>601</v>
      </c>
      <c r="G389" s="169" t="s">
        <v>177</v>
      </c>
      <c r="H389" s="170">
        <v>3.0000000000000001E-3</v>
      </c>
      <c r="I389" s="171"/>
      <c r="J389" s="171"/>
      <c r="K389" s="172">
        <f>ROUND(P389*H389,2)</f>
        <v>0</v>
      </c>
      <c r="L389" s="168" t="s">
        <v>178</v>
      </c>
      <c r="M389" s="31"/>
      <c r="N389" s="173" t="s">
        <v>1</v>
      </c>
      <c r="O389" s="174" t="s">
        <v>37</v>
      </c>
      <c r="P389" s="175">
        <f>I389+J389</f>
        <v>0</v>
      </c>
      <c r="Q389" s="175">
        <f>ROUND(I389*H389,2)</f>
        <v>0</v>
      </c>
      <c r="R389" s="175">
        <f>ROUND(J389*H389,2)</f>
        <v>0</v>
      </c>
      <c r="S389" s="56"/>
      <c r="T389" s="176">
        <f>S389*H389</f>
        <v>0</v>
      </c>
      <c r="U389" s="176">
        <v>0</v>
      </c>
      <c r="V389" s="176">
        <f>U389*H389</f>
        <v>0</v>
      </c>
      <c r="W389" s="176">
        <v>0</v>
      </c>
      <c r="X389" s="177">
        <f>W389*H389</f>
        <v>0</v>
      </c>
      <c r="Y389" s="30"/>
      <c r="Z389" s="30"/>
      <c r="AA389" s="30"/>
      <c r="AB389" s="30"/>
      <c r="AC389" s="30"/>
      <c r="AD389" s="30"/>
      <c r="AE389" s="30"/>
      <c r="AR389" s="178" t="s">
        <v>252</v>
      </c>
      <c r="AT389" s="178" t="s">
        <v>161</v>
      </c>
      <c r="AU389" s="178" t="s">
        <v>84</v>
      </c>
      <c r="AY389" s="17" t="s">
        <v>159</v>
      </c>
      <c r="BE389" s="179">
        <f>IF(O389="základní",K389,0)</f>
        <v>0</v>
      </c>
      <c r="BF389" s="179">
        <f>IF(O389="snížená",K389,0)</f>
        <v>0</v>
      </c>
      <c r="BG389" s="179">
        <f>IF(O389="zákl. přenesená",K389,0)</f>
        <v>0</v>
      </c>
      <c r="BH389" s="179">
        <f>IF(O389="sníž. přenesená",K389,0)</f>
        <v>0</v>
      </c>
      <c r="BI389" s="179">
        <f>IF(O389="nulová",K389,0)</f>
        <v>0</v>
      </c>
      <c r="BJ389" s="17" t="s">
        <v>79</v>
      </c>
      <c r="BK389" s="179">
        <f>ROUND(P389*H389,2)</f>
        <v>0</v>
      </c>
      <c r="BL389" s="17" t="s">
        <v>252</v>
      </c>
      <c r="BM389" s="178" t="s">
        <v>602</v>
      </c>
    </row>
    <row r="390" spans="1:65" s="2" customFormat="1" ht="29.25">
      <c r="A390" s="30"/>
      <c r="B390" s="31"/>
      <c r="C390" s="30"/>
      <c r="D390" s="180" t="s">
        <v>167</v>
      </c>
      <c r="E390" s="30"/>
      <c r="F390" s="181" t="s">
        <v>603</v>
      </c>
      <c r="G390" s="30"/>
      <c r="H390" s="30"/>
      <c r="I390" s="95"/>
      <c r="J390" s="95"/>
      <c r="K390" s="30"/>
      <c r="L390" s="30"/>
      <c r="M390" s="31"/>
      <c r="N390" s="182"/>
      <c r="O390" s="183"/>
      <c r="P390" s="56"/>
      <c r="Q390" s="56"/>
      <c r="R390" s="56"/>
      <c r="S390" s="56"/>
      <c r="T390" s="56"/>
      <c r="U390" s="56"/>
      <c r="V390" s="56"/>
      <c r="W390" s="56"/>
      <c r="X390" s="57"/>
      <c r="Y390" s="30"/>
      <c r="Z390" s="30"/>
      <c r="AA390" s="30"/>
      <c r="AB390" s="30"/>
      <c r="AC390" s="30"/>
      <c r="AD390" s="30"/>
      <c r="AE390" s="30"/>
      <c r="AT390" s="17" t="s">
        <v>167</v>
      </c>
      <c r="AU390" s="17" t="s">
        <v>84</v>
      </c>
    </row>
    <row r="391" spans="1:65" s="12" customFormat="1" ht="22.9" customHeight="1">
      <c r="B391" s="151"/>
      <c r="D391" s="152" t="s">
        <v>73</v>
      </c>
      <c r="E391" s="163" t="s">
        <v>604</v>
      </c>
      <c r="F391" s="163" t="s">
        <v>605</v>
      </c>
      <c r="I391" s="154"/>
      <c r="J391" s="154"/>
      <c r="K391" s="164">
        <f>BK391</f>
        <v>0</v>
      </c>
      <c r="M391" s="151"/>
      <c r="N391" s="156"/>
      <c r="O391" s="157"/>
      <c r="P391" s="157"/>
      <c r="Q391" s="158">
        <f>SUM(Q392:Q400)</f>
        <v>0</v>
      </c>
      <c r="R391" s="158">
        <f>SUM(R392:R400)</f>
        <v>0</v>
      </c>
      <c r="S391" s="157"/>
      <c r="T391" s="159">
        <f>SUM(T392:T400)</f>
        <v>0</v>
      </c>
      <c r="U391" s="157"/>
      <c r="V391" s="159">
        <f>SUM(V392:V400)</f>
        <v>9.824397E-2</v>
      </c>
      <c r="W391" s="157"/>
      <c r="X391" s="160">
        <f>SUM(X392:X400)</f>
        <v>0.37200000000000005</v>
      </c>
      <c r="AR391" s="152" t="s">
        <v>84</v>
      </c>
      <c r="AT391" s="161" t="s">
        <v>73</v>
      </c>
      <c r="AU391" s="161" t="s">
        <v>79</v>
      </c>
      <c r="AY391" s="152" t="s">
        <v>159</v>
      </c>
      <c r="BK391" s="162">
        <f>SUM(BK392:BK400)</f>
        <v>0</v>
      </c>
    </row>
    <row r="392" spans="1:65" s="2" customFormat="1" ht="21.75" customHeight="1">
      <c r="A392" s="30"/>
      <c r="B392" s="165"/>
      <c r="C392" s="166">
        <v>81</v>
      </c>
      <c r="D392" s="166" t="s">
        <v>161</v>
      </c>
      <c r="E392" s="167" t="s">
        <v>607</v>
      </c>
      <c r="F392" s="168" t="s">
        <v>608</v>
      </c>
      <c r="G392" s="169" t="s">
        <v>266</v>
      </c>
      <c r="H392" s="170">
        <v>12</v>
      </c>
      <c r="I392" s="171"/>
      <c r="J392" s="171"/>
      <c r="K392" s="172">
        <f>ROUND(P392*H392,2)</f>
        <v>0</v>
      </c>
      <c r="L392" s="168" t="s">
        <v>178</v>
      </c>
      <c r="M392" s="31"/>
      <c r="N392" s="173" t="s">
        <v>1</v>
      </c>
      <c r="O392" s="174" t="s">
        <v>37</v>
      </c>
      <c r="P392" s="175">
        <f>I392+J392</f>
        <v>0</v>
      </c>
      <c r="Q392" s="175">
        <f>ROUND(I392*H392,2)</f>
        <v>0</v>
      </c>
      <c r="R392" s="175">
        <f>ROUND(J392*H392,2)</f>
        <v>0</v>
      </c>
      <c r="S392" s="56"/>
      <c r="T392" s="176">
        <f>S392*H392</f>
        <v>0</v>
      </c>
      <c r="U392" s="176">
        <v>0</v>
      </c>
      <c r="V392" s="176">
        <f>U392*H392</f>
        <v>0</v>
      </c>
      <c r="W392" s="176">
        <v>2.4E-2</v>
      </c>
      <c r="X392" s="177">
        <f>W392*H392</f>
        <v>0.28800000000000003</v>
      </c>
      <c r="Y392" s="30"/>
      <c r="Z392" s="30"/>
      <c r="AA392" s="30"/>
      <c r="AB392" s="30"/>
      <c r="AC392" s="30"/>
      <c r="AD392" s="30"/>
      <c r="AE392" s="30"/>
      <c r="AR392" s="178" t="s">
        <v>252</v>
      </c>
      <c r="AT392" s="178" t="s">
        <v>161</v>
      </c>
      <c r="AU392" s="178" t="s">
        <v>84</v>
      </c>
      <c r="AY392" s="17" t="s">
        <v>159</v>
      </c>
      <c r="BE392" s="179">
        <f>IF(O392="základní",K392,0)</f>
        <v>0</v>
      </c>
      <c r="BF392" s="179">
        <f>IF(O392="snížená",K392,0)</f>
        <v>0</v>
      </c>
      <c r="BG392" s="179">
        <f>IF(O392="zákl. přenesená",K392,0)</f>
        <v>0</v>
      </c>
      <c r="BH392" s="179">
        <f>IF(O392="sníž. přenesená",K392,0)</f>
        <v>0</v>
      </c>
      <c r="BI392" s="179">
        <f>IF(O392="nulová",K392,0)</f>
        <v>0</v>
      </c>
      <c r="BJ392" s="17" t="s">
        <v>79</v>
      </c>
      <c r="BK392" s="179">
        <f>ROUND(P392*H392,2)</f>
        <v>0</v>
      </c>
      <c r="BL392" s="17" t="s">
        <v>252</v>
      </c>
      <c r="BM392" s="178" t="s">
        <v>609</v>
      </c>
    </row>
    <row r="393" spans="1:65" s="2" customFormat="1" ht="19.5">
      <c r="A393" s="30"/>
      <c r="B393" s="31"/>
      <c r="C393" s="30"/>
      <c r="D393" s="180" t="s">
        <v>167</v>
      </c>
      <c r="E393" s="30"/>
      <c r="F393" s="181" t="s">
        <v>610</v>
      </c>
      <c r="G393" s="30"/>
      <c r="H393" s="30"/>
      <c r="I393" s="95"/>
      <c r="J393" s="95"/>
      <c r="K393" s="30"/>
      <c r="L393" s="30"/>
      <c r="M393" s="31"/>
      <c r="N393" s="182"/>
      <c r="O393" s="183"/>
      <c r="P393" s="56"/>
      <c r="Q393" s="56"/>
      <c r="R393" s="56"/>
      <c r="S393" s="56"/>
      <c r="T393" s="56"/>
      <c r="U393" s="56"/>
      <c r="V393" s="56"/>
      <c r="W393" s="56"/>
      <c r="X393" s="57"/>
      <c r="Y393" s="30"/>
      <c r="Z393" s="30"/>
      <c r="AA393" s="30"/>
      <c r="AB393" s="30"/>
      <c r="AC393" s="30"/>
      <c r="AD393" s="30"/>
      <c r="AE393" s="30"/>
      <c r="AT393" s="17" t="s">
        <v>167</v>
      </c>
      <c r="AU393" s="17" t="s">
        <v>84</v>
      </c>
    </row>
    <row r="394" spans="1:65" s="2" customFormat="1" ht="21.75" customHeight="1">
      <c r="A394" s="30"/>
      <c r="B394" s="165"/>
      <c r="C394" s="166">
        <v>82</v>
      </c>
      <c r="D394" s="166" t="s">
        <v>161</v>
      </c>
      <c r="E394" s="167" t="s">
        <v>611</v>
      </c>
      <c r="F394" s="168" t="s">
        <v>612</v>
      </c>
      <c r="G394" s="169" t="s">
        <v>164</v>
      </c>
      <c r="H394" s="170">
        <v>12</v>
      </c>
      <c r="I394" s="171"/>
      <c r="J394" s="171"/>
      <c r="K394" s="172">
        <f>ROUND(P394*H394,2)</f>
        <v>0</v>
      </c>
      <c r="L394" s="168" t="s">
        <v>178</v>
      </c>
      <c r="M394" s="31"/>
      <c r="N394" s="173" t="s">
        <v>1</v>
      </c>
      <c r="O394" s="174" t="s">
        <v>37</v>
      </c>
      <c r="P394" s="175">
        <f>I394+J394</f>
        <v>0</v>
      </c>
      <c r="Q394" s="175">
        <f>ROUND(I394*H394,2)</f>
        <v>0</v>
      </c>
      <c r="R394" s="175">
        <f>ROUND(J394*H394,2)</f>
        <v>0</v>
      </c>
      <c r="S394" s="56"/>
      <c r="T394" s="176">
        <f>S394*H394</f>
        <v>0</v>
      </c>
      <c r="U394" s="176">
        <v>0</v>
      </c>
      <c r="V394" s="176">
        <f>U394*H394</f>
        <v>0</v>
      </c>
      <c r="W394" s="176">
        <v>7.0000000000000001E-3</v>
      </c>
      <c r="X394" s="177">
        <f>W394*H394</f>
        <v>8.4000000000000005E-2</v>
      </c>
      <c r="Y394" s="30"/>
      <c r="Z394" s="30"/>
      <c r="AA394" s="30"/>
      <c r="AB394" s="30"/>
      <c r="AC394" s="30"/>
      <c r="AD394" s="30"/>
      <c r="AE394" s="30"/>
      <c r="AR394" s="178" t="s">
        <v>252</v>
      </c>
      <c r="AT394" s="178" t="s">
        <v>161</v>
      </c>
      <c r="AU394" s="178" t="s">
        <v>84</v>
      </c>
      <c r="AY394" s="17" t="s">
        <v>159</v>
      </c>
      <c r="BE394" s="179">
        <f>IF(O394="základní",K394,0)</f>
        <v>0</v>
      </c>
      <c r="BF394" s="179">
        <f>IF(O394="snížená",K394,0)</f>
        <v>0</v>
      </c>
      <c r="BG394" s="179">
        <f>IF(O394="zákl. přenesená",K394,0)</f>
        <v>0</v>
      </c>
      <c r="BH394" s="179">
        <f>IF(O394="sníž. přenesená",K394,0)</f>
        <v>0</v>
      </c>
      <c r="BI394" s="179">
        <f>IF(O394="nulová",K394,0)</f>
        <v>0</v>
      </c>
      <c r="BJ394" s="17" t="s">
        <v>79</v>
      </c>
      <c r="BK394" s="179">
        <f>ROUND(P394*H394,2)</f>
        <v>0</v>
      </c>
      <c r="BL394" s="17" t="s">
        <v>252</v>
      </c>
      <c r="BM394" s="178" t="s">
        <v>613</v>
      </c>
    </row>
    <row r="395" spans="1:65" s="2" customFormat="1" ht="29.25">
      <c r="A395" s="30"/>
      <c r="B395" s="31"/>
      <c r="C395" s="30"/>
      <c r="D395" s="180" t="s">
        <v>167</v>
      </c>
      <c r="E395" s="30"/>
      <c r="F395" s="181" t="s">
        <v>614</v>
      </c>
      <c r="G395" s="30"/>
      <c r="H395" s="30"/>
      <c r="I395" s="95"/>
      <c r="J395" s="95"/>
      <c r="K395" s="30"/>
      <c r="L395" s="30"/>
      <c r="M395" s="31"/>
      <c r="N395" s="182"/>
      <c r="O395" s="183"/>
      <c r="P395" s="56"/>
      <c r="Q395" s="56"/>
      <c r="R395" s="56"/>
      <c r="S395" s="56"/>
      <c r="T395" s="56"/>
      <c r="U395" s="56"/>
      <c r="V395" s="56"/>
      <c r="W395" s="56"/>
      <c r="X395" s="57"/>
      <c r="Y395" s="30"/>
      <c r="Z395" s="30"/>
      <c r="AA395" s="30"/>
      <c r="AB395" s="30"/>
      <c r="AC395" s="30"/>
      <c r="AD395" s="30"/>
      <c r="AE395" s="30"/>
      <c r="AT395" s="17" t="s">
        <v>167</v>
      </c>
      <c r="AU395" s="17" t="s">
        <v>84</v>
      </c>
    </row>
    <row r="396" spans="1:65" s="2" customFormat="1" ht="21.75" customHeight="1">
      <c r="A396" s="30"/>
      <c r="B396" s="165"/>
      <c r="C396" s="166">
        <v>83</v>
      </c>
      <c r="D396" s="166" t="s">
        <v>161</v>
      </c>
      <c r="E396" s="167" t="s">
        <v>616</v>
      </c>
      <c r="F396" s="168" t="s">
        <v>617</v>
      </c>
      <c r="G396" s="169" t="s">
        <v>164</v>
      </c>
      <c r="H396" s="170">
        <v>7.0730000000000004</v>
      </c>
      <c r="I396" s="171"/>
      <c r="J396" s="171"/>
      <c r="K396" s="172">
        <f>ROUND(P396*H396,2)</f>
        <v>0</v>
      </c>
      <c r="L396" s="168" t="s">
        <v>178</v>
      </c>
      <c r="M396" s="31"/>
      <c r="N396" s="173" t="s">
        <v>1</v>
      </c>
      <c r="O396" s="174" t="s">
        <v>37</v>
      </c>
      <c r="P396" s="175">
        <f>I396+J396</f>
        <v>0</v>
      </c>
      <c r="Q396" s="175">
        <f>ROUND(I396*H396,2)</f>
        <v>0</v>
      </c>
      <c r="R396" s="175">
        <f>ROUND(J396*H396,2)</f>
        <v>0</v>
      </c>
      <c r="S396" s="56"/>
      <c r="T396" s="176">
        <f>S396*H396</f>
        <v>0</v>
      </c>
      <c r="U396" s="176">
        <v>1.389E-2</v>
      </c>
      <c r="V396" s="176">
        <f>U396*H396</f>
        <v>9.824397E-2</v>
      </c>
      <c r="W396" s="176">
        <v>0</v>
      </c>
      <c r="X396" s="177">
        <f>W396*H396</f>
        <v>0</v>
      </c>
      <c r="Y396" s="30"/>
      <c r="Z396" s="30"/>
      <c r="AA396" s="30"/>
      <c r="AB396" s="30"/>
      <c r="AC396" s="30"/>
      <c r="AD396" s="30"/>
      <c r="AE396" s="30"/>
      <c r="AR396" s="178" t="s">
        <v>252</v>
      </c>
      <c r="AT396" s="178" t="s">
        <v>161</v>
      </c>
      <c r="AU396" s="178" t="s">
        <v>84</v>
      </c>
      <c r="AY396" s="17" t="s">
        <v>159</v>
      </c>
      <c r="BE396" s="179">
        <f>IF(O396="základní",K396,0)</f>
        <v>0</v>
      </c>
      <c r="BF396" s="179">
        <f>IF(O396="snížená",K396,0)</f>
        <v>0</v>
      </c>
      <c r="BG396" s="179">
        <f>IF(O396="zákl. přenesená",K396,0)</f>
        <v>0</v>
      </c>
      <c r="BH396" s="179">
        <f>IF(O396="sníž. přenesená",K396,0)</f>
        <v>0</v>
      </c>
      <c r="BI396" s="179">
        <f>IF(O396="nulová",K396,0)</f>
        <v>0</v>
      </c>
      <c r="BJ396" s="17" t="s">
        <v>79</v>
      </c>
      <c r="BK396" s="179">
        <f>ROUND(P396*H396,2)</f>
        <v>0</v>
      </c>
      <c r="BL396" s="17" t="s">
        <v>252</v>
      </c>
      <c r="BM396" s="178" t="s">
        <v>618</v>
      </c>
    </row>
    <row r="397" spans="1:65" s="2" customFormat="1" ht="19.5">
      <c r="A397" s="30"/>
      <c r="B397" s="31"/>
      <c r="C397" s="30"/>
      <c r="D397" s="180" t="s">
        <v>167</v>
      </c>
      <c r="E397" s="30"/>
      <c r="F397" s="181" t="s">
        <v>619</v>
      </c>
      <c r="G397" s="30"/>
      <c r="H397" s="30"/>
      <c r="I397" s="95"/>
      <c r="J397" s="95"/>
      <c r="K397" s="30"/>
      <c r="L397" s="30"/>
      <c r="M397" s="31"/>
      <c r="N397" s="182"/>
      <c r="O397" s="183"/>
      <c r="P397" s="56"/>
      <c r="Q397" s="56"/>
      <c r="R397" s="56"/>
      <c r="S397" s="56"/>
      <c r="T397" s="56"/>
      <c r="U397" s="56"/>
      <c r="V397" s="56"/>
      <c r="W397" s="56"/>
      <c r="X397" s="57"/>
      <c r="Y397" s="30"/>
      <c r="Z397" s="30"/>
      <c r="AA397" s="30"/>
      <c r="AB397" s="30"/>
      <c r="AC397" s="30"/>
      <c r="AD397" s="30"/>
      <c r="AE397" s="30"/>
      <c r="AT397" s="17" t="s">
        <v>167</v>
      </c>
      <c r="AU397" s="17" t="s">
        <v>84</v>
      </c>
    </row>
    <row r="398" spans="1:65" s="13" customFormat="1">
      <c r="B398" s="184"/>
      <c r="D398" s="180" t="s">
        <v>168</v>
      </c>
      <c r="E398" s="185" t="s">
        <v>1</v>
      </c>
      <c r="F398" s="186" t="s">
        <v>620</v>
      </c>
      <c r="H398" s="187">
        <v>7.0730000000000004</v>
      </c>
      <c r="I398" s="188"/>
      <c r="J398" s="188"/>
      <c r="M398" s="184"/>
      <c r="N398" s="189"/>
      <c r="O398" s="190"/>
      <c r="P398" s="190"/>
      <c r="Q398" s="190"/>
      <c r="R398" s="190"/>
      <c r="S398" s="190"/>
      <c r="T398" s="190"/>
      <c r="U398" s="190"/>
      <c r="V398" s="190"/>
      <c r="W398" s="190"/>
      <c r="X398" s="191"/>
      <c r="AT398" s="185" t="s">
        <v>168</v>
      </c>
      <c r="AU398" s="185" t="s">
        <v>84</v>
      </c>
      <c r="AV398" s="13" t="s">
        <v>84</v>
      </c>
      <c r="AW398" s="13" t="s">
        <v>4</v>
      </c>
      <c r="AX398" s="13" t="s">
        <v>79</v>
      </c>
      <c r="AY398" s="185" t="s">
        <v>159</v>
      </c>
    </row>
    <row r="399" spans="1:65" s="2" customFormat="1" ht="21.75" customHeight="1">
      <c r="A399" s="30"/>
      <c r="B399" s="165"/>
      <c r="C399" s="166">
        <v>84</v>
      </c>
      <c r="D399" s="166" t="s">
        <v>161</v>
      </c>
      <c r="E399" s="167" t="s">
        <v>621</v>
      </c>
      <c r="F399" s="168" t="s">
        <v>622</v>
      </c>
      <c r="G399" s="169" t="s">
        <v>177</v>
      </c>
      <c r="H399" s="170">
        <v>9.8000000000000004E-2</v>
      </c>
      <c r="I399" s="171"/>
      <c r="J399" s="171"/>
      <c r="K399" s="172">
        <f>ROUND(P399*H399,2)</f>
        <v>0</v>
      </c>
      <c r="L399" s="168" t="s">
        <v>178</v>
      </c>
      <c r="M399" s="31"/>
      <c r="N399" s="173" t="s">
        <v>1</v>
      </c>
      <c r="O399" s="174" t="s">
        <v>37</v>
      </c>
      <c r="P399" s="175">
        <f>I399+J399</f>
        <v>0</v>
      </c>
      <c r="Q399" s="175">
        <f>ROUND(I399*H399,2)</f>
        <v>0</v>
      </c>
      <c r="R399" s="175">
        <f>ROUND(J399*H399,2)</f>
        <v>0</v>
      </c>
      <c r="S399" s="56"/>
      <c r="T399" s="176">
        <f>S399*H399</f>
        <v>0</v>
      </c>
      <c r="U399" s="176">
        <v>0</v>
      </c>
      <c r="V399" s="176">
        <f>U399*H399</f>
        <v>0</v>
      </c>
      <c r="W399" s="176">
        <v>0</v>
      </c>
      <c r="X399" s="177">
        <f>W399*H399</f>
        <v>0</v>
      </c>
      <c r="Y399" s="30"/>
      <c r="Z399" s="30"/>
      <c r="AA399" s="30"/>
      <c r="AB399" s="30"/>
      <c r="AC399" s="30"/>
      <c r="AD399" s="30"/>
      <c r="AE399" s="30"/>
      <c r="AR399" s="178" t="s">
        <v>252</v>
      </c>
      <c r="AT399" s="178" t="s">
        <v>161</v>
      </c>
      <c r="AU399" s="178" t="s">
        <v>84</v>
      </c>
      <c r="AY399" s="17" t="s">
        <v>159</v>
      </c>
      <c r="BE399" s="179">
        <f>IF(O399="základní",K399,0)</f>
        <v>0</v>
      </c>
      <c r="BF399" s="179">
        <f>IF(O399="snížená",K399,0)</f>
        <v>0</v>
      </c>
      <c r="BG399" s="179">
        <f>IF(O399="zákl. přenesená",K399,0)</f>
        <v>0</v>
      </c>
      <c r="BH399" s="179">
        <f>IF(O399="sníž. přenesená",K399,0)</f>
        <v>0</v>
      </c>
      <c r="BI399" s="179">
        <f>IF(O399="nulová",K399,0)</f>
        <v>0</v>
      </c>
      <c r="BJ399" s="17" t="s">
        <v>79</v>
      </c>
      <c r="BK399" s="179">
        <f>ROUND(P399*H399,2)</f>
        <v>0</v>
      </c>
      <c r="BL399" s="17" t="s">
        <v>252</v>
      </c>
      <c r="BM399" s="178" t="s">
        <v>623</v>
      </c>
    </row>
    <row r="400" spans="1:65" s="2" customFormat="1" ht="29.25">
      <c r="A400" s="30"/>
      <c r="B400" s="31"/>
      <c r="C400" s="30"/>
      <c r="D400" s="180" t="s">
        <v>167</v>
      </c>
      <c r="E400" s="30"/>
      <c r="F400" s="181" t="s">
        <v>624</v>
      </c>
      <c r="G400" s="30"/>
      <c r="H400" s="30"/>
      <c r="I400" s="95"/>
      <c r="J400" s="95"/>
      <c r="K400" s="30"/>
      <c r="L400" s="30"/>
      <c r="M400" s="31"/>
      <c r="N400" s="182"/>
      <c r="O400" s="183"/>
      <c r="P400" s="56"/>
      <c r="Q400" s="56"/>
      <c r="R400" s="56"/>
      <c r="S400" s="56"/>
      <c r="T400" s="56"/>
      <c r="U400" s="56"/>
      <c r="V400" s="56"/>
      <c r="W400" s="56"/>
      <c r="X400" s="57"/>
      <c r="Y400" s="30"/>
      <c r="Z400" s="30"/>
      <c r="AA400" s="30"/>
      <c r="AB400" s="30"/>
      <c r="AC400" s="30"/>
      <c r="AD400" s="30"/>
      <c r="AE400" s="30"/>
      <c r="AT400" s="17" t="s">
        <v>167</v>
      </c>
      <c r="AU400" s="17" t="s">
        <v>84</v>
      </c>
    </row>
    <row r="401" spans="1:65" s="12" customFormat="1" ht="22.9" customHeight="1">
      <c r="B401" s="151"/>
      <c r="D401" s="152" t="s">
        <v>73</v>
      </c>
      <c r="E401" s="163" t="s">
        <v>625</v>
      </c>
      <c r="F401" s="163" t="s">
        <v>626</v>
      </c>
      <c r="I401" s="154"/>
      <c r="J401" s="154"/>
      <c r="K401" s="164">
        <f>BK401</f>
        <v>0</v>
      </c>
      <c r="M401" s="151"/>
      <c r="N401" s="156"/>
      <c r="O401" s="157"/>
      <c r="P401" s="157"/>
      <c r="Q401" s="158">
        <f>SUM(Q402:Q427)</f>
        <v>0</v>
      </c>
      <c r="R401" s="158">
        <f>SUM(R402:R427)</f>
        <v>0</v>
      </c>
      <c r="S401" s="157"/>
      <c r="T401" s="159">
        <f>SUM(T402:T427)</f>
        <v>0</v>
      </c>
      <c r="U401" s="157"/>
      <c r="V401" s="159">
        <f>SUM(V402:V427)</f>
        <v>12.089325199999999</v>
      </c>
      <c r="W401" s="157"/>
      <c r="X401" s="160">
        <f>SUM(X402:X427)</f>
        <v>0.15303605000000003</v>
      </c>
      <c r="AR401" s="152" t="s">
        <v>84</v>
      </c>
      <c r="AT401" s="161" t="s">
        <v>73</v>
      </c>
      <c r="AU401" s="161" t="s">
        <v>79</v>
      </c>
      <c r="AY401" s="152" t="s">
        <v>159</v>
      </c>
      <c r="BK401" s="162">
        <f>SUM(BK402:BK427)</f>
        <v>0</v>
      </c>
    </row>
    <row r="402" spans="1:65" s="2" customFormat="1" ht="21.75" customHeight="1">
      <c r="A402" s="30"/>
      <c r="B402" s="165"/>
      <c r="C402" s="166">
        <v>85</v>
      </c>
      <c r="D402" s="166" t="s">
        <v>161</v>
      </c>
      <c r="E402" s="167" t="s">
        <v>628</v>
      </c>
      <c r="F402" s="168" t="s">
        <v>629</v>
      </c>
      <c r="G402" s="169" t="s">
        <v>164</v>
      </c>
      <c r="H402" s="170">
        <v>39.155000000000001</v>
      </c>
      <c r="I402" s="171"/>
      <c r="J402" s="171"/>
      <c r="K402" s="172">
        <f>ROUND(P402*H402,2)</f>
        <v>0</v>
      </c>
      <c r="L402" s="168" t="s">
        <v>178</v>
      </c>
      <c r="M402" s="31"/>
      <c r="N402" s="173" t="s">
        <v>1</v>
      </c>
      <c r="O402" s="174" t="s">
        <v>37</v>
      </c>
      <c r="P402" s="175">
        <f>I402+J402</f>
        <v>0</v>
      </c>
      <c r="Q402" s="175">
        <f>ROUND(I402*H402,2)</f>
        <v>0</v>
      </c>
      <c r="R402" s="175">
        <f>ROUND(J402*H402,2)</f>
        <v>0</v>
      </c>
      <c r="S402" s="56"/>
      <c r="T402" s="176">
        <f>S402*H402</f>
        <v>0</v>
      </c>
      <c r="U402" s="176">
        <v>0</v>
      </c>
      <c r="V402" s="176">
        <f>U402*H402</f>
        <v>0</v>
      </c>
      <c r="W402" s="176">
        <v>3.1199999999999999E-3</v>
      </c>
      <c r="X402" s="177">
        <f>W402*H402</f>
        <v>0.1221636</v>
      </c>
      <c r="Y402" s="30"/>
      <c r="Z402" s="30"/>
      <c r="AA402" s="30"/>
      <c r="AB402" s="30"/>
      <c r="AC402" s="30"/>
      <c r="AD402" s="30"/>
      <c r="AE402" s="30"/>
      <c r="AR402" s="178" t="s">
        <v>252</v>
      </c>
      <c r="AT402" s="178" t="s">
        <v>161</v>
      </c>
      <c r="AU402" s="178" t="s">
        <v>84</v>
      </c>
      <c r="AY402" s="17" t="s">
        <v>159</v>
      </c>
      <c r="BE402" s="179">
        <f>IF(O402="základní",K402,0)</f>
        <v>0</v>
      </c>
      <c r="BF402" s="179">
        <f>IF(O402="snížená",K402,0)</f>
        <v>0</v>
      </c>
      <c r="BG402" s="179">
        <f>IF(O402="zákl. přenesená",K402,0)</f>
        <v>0</v>
      </c>
      <c r="BH402" s="179">
        <f>IF(O402="sníž. přenesená",K402,0)</f>
        <v>0</v>
      </c>
      <c r="BI402" s="179">
        <f>IF(O402="nulová",K402,0)</f>
        <v>0</v>
      </c>
      <c r="BJ402" s="17" t="s">
        <v>79</v>
      </c>
      <c r="BK402" s="179">
        <f>ROUND(P402*H402,2)</f>
        <v>0</v>
      </c>
      <c r="BL402" s="17" t="s">
        <v>252</v>
      </c>
      <c r="BM402" s="178" t="s">
        <v>630</v>
      </c>
    </row>
    <row r="403" spans="1:65" s="2" customFormat="1">
      <c r="A403" s="30"/>
      <c r="B403" s="31"/>
      <c r="C403" s="30"/>
      <c r="D403" s="180" t="s">
        <v>167</v>
      </c>
      <c r="E403" s="30"/>
      <c r="F403" s="181" t="s">
        <v>631</v>
      </c>
      <c r="G403" s="30"/>
      <c r="H403" s="30"/>
      <c r="I403" s="95"/>
      <c r="J403" s="95"/>
      <c r="K403" s="30"/>
      <c r="L403" s="30"/>
      <c r="M403" s="31"/>
      <c r="N403" s="182"/>
      <c r="O403" s="183"/>
      <c r="P403" s="56"/>
      <c r="Q403" s="56"/>
      <c r="R403" s="56"/>
      <c r="S403" s="56"/>
      <c r="T403" s="56"/>
      <c r="U403" s="56"/>
      <c r="V403" s="56"/>
      <c r="W403" s="56"/>
      <c r="X403" s="57"/>
      <c r="Y403" s="30"/>
      <c r="Z403" s="30"/>
      <c r="AA403" s="30"/>
      <c r="AB403" s="30"/>
      <c r="AC403" s="30"/>
      <c r="AD403" s="30"/>
      <c r="AE403" s="30"/>
      <c r="AT403" s="17" t="s">
        <v>167</v>
      </c>
      <c r="AU403" s="17" t="s">
        <v>84</v>
      </c>
    </row>
    <row r="404" spans="1:65" s="13" customFormat="1">
      <c r="B404" s="184"/>
      <c r="D404" s="180" t="s">
        <v>168</v>
      </c>
      <c r="E404" s="185" t="s">
        <v>1</v>
      </c>
      <c r="F404" s="186" t="s">
        <v>632</v>
      </c>
      <c r="H404" s="187">
        <v>33.765000000000001</v>
      </c>
      <c r="I404" s="188"/>
      <c r="J404" s="188"/>
      <c r="M404" s="184"/>
      <c r="N404" s="189"/>
      <c r="O404" s="190"/>
      <c r="P404" s="190"/>
      <c r="Q404" s="190"/>
      <c r="R404" s="190"/>
      <c r="S404" s="190"/>
      <c r="T404" s="190"/>
      <c r="U404" s="190"/>
      <c r="V404" s="190"/>
      <c r="W404" s="190"/>
      <c r="X404" s="191"/>
      <c r="AT404" s="185" t="s">
        <v>168</v>
      </c>
      <c r="AU404" s="185" t="s">
        <v>84</v>
      </c>
      <c r="AV404" s="13" t="s">
        <v>84</v>
      </c>
      <c r="AW404" s="13" t="s">
        <v>4</v>
      </c>
      <c r="AX404" s="13" t="s">
        <v>74</v>
      </c>
      <c r="AY404" s="185" t="s">
        <v>159</v>
      </c>
    </row>
    <row r="405" spans="1:65" s="13" customFormat="1">
      <c r="B405" s="184"/>
      <c r="D405" s="180" t="s">
        <v>168</v>
      </c>
      <c r="E405" s="185" t="s">
        <v>1</v>
      </c>
      <c r="F405" s="186" t="s">
        <v>633</v>
      </c>
      <c r="H405" s="187">
        <v>5.39</v>
      </c>
      <c r="I405" s="188"/>
      <c r="J405" s="188"/>
      <c r="M405" s="184"/>
      <c r="N405" s="189"/>
      <c r="O405" s="190"/>
      <c r="P405" s="190"/>
      <c r="Q405" s="190"/>
      <c r="R405" s="190"/>
      <c r="S405" s="190"/>
      <c r="T405" s="190"/>
      <c r="U405" s="190"/>
      <c r="V405" s="190"/>
      <c r="W405" s="190"/>
      <c r="X405" s="191"/>
      <c r="AT405" s="185" t="s">
        <v>168</v>
      </c>
      <c r="AU405" s="185" t="s">
        <v>84</v>
      </c>
      <c r="AV405" s="13" t="s">
        <v>84</v>
      </c>
      <c r="AW405" s="13" t="s">
        <v>4</v>
      </c>
      <c r="AX405" s="13" t="s">
        <v>74</v>
      </c>
      <c r="AY405" s="185" t="s">
        <v>159</v>
      </c>
    </row>
    <row r="406" spans="1:65" s="14" customFormat="1">
      <c r="B406" s="192"/>
      <c r="D406" s="180" t="s">
        <v>168</v>
      </c>
      <c r="E406" s="193" t="s">
        <v>92</v>
      </c>
      <c r="F406" s="194" t="s">
        <v>171</v>
      </c>
      <c r="H406" s="195">
        <v>39.155000000000001</v>
      </c>
      <c r="I406" s="196"/>
      <c r="J406" s="196"/>
      <c r="M406" s="192"/>
      <c r="N406" s="197"/>
      <c r="O406" s="198"/>
      <c r="P406" s="198"/>
      <c r="Q406" s="198"/>
      <c r="R406" s="198"/>
      <c r="S406" s="198"/>
      <c r="T406" s="198"/>
      <c r="U406" s="198"/>
      <c r="V406" s="198"/>
      <c r="W406" s="198"/>
      <c r="X406" s="199"/>
      <c r="AT406" s="193" t="s">
        <v>168</v>
      </c>
      <c r="AU406" s="193" t="s">
        <v>84</v>
      </c>
      <c r="AV406" s="14" t="s">
        <v>165</v>
      </c>
      <c r="AW406" s="14" t="s">
        <v>4</v>
      </c>
      <c r="AX406" s="14" t="s">
        <v>79</v>
      </c>
      <c r="AY406" s="193" t="s">
        <v>159</v>
      </c>
    </row>
    <row r="407" spans="1:65" s="2" customFormat="1" ht="21.75" customHeight="1">
      <c r="A407" s="30"/>
      <c r="B407" s="165"/>
      <c r="C407" s="166">
        <v>86</v>
      </c>
      <c r="D407" s="166" t="s">
        <v>161</v>
      </c>
      <c r="E407" s="167" t="s">
        <v>634</v>
      </c>
      <c r="F407" s="168" t="s">
        <v>635</v>
      </c>
      <c r="G407" s="169" t="s">
        <v>266</v>
      </c>
      <c r="H407" s="170">
        <v>2.8450000000000002</v>
      </c>
      <c r="I407" s="171"/>
      <c r="J407" s="171"/>
      <c r="K407" s="172">
        <f>ROUND(P407*H407,2)</f>
        <v>0</v>
      </c>
      <c r="L407" s="168" t="s">
        <v>178</v>
      </c>
      <c r="M407" s="31"/>
      <c r="N407" s="173" t="s">
        <v>1</v>
      </c>
      <c r="O407" s="174" t="s">
        <v>37</v>
      </c>
      <c r="P407" s="175">
        <f>I407+J407</f>
        <v>0</v>
      </c>
      <c r="Q407" s="175">
        <f>ROUND(I407*H407,2)</f>
        <v>0</v>
      </c>
      <c r="R407" s="175">
        <f>ROUND(J407*H407,2)</f>
        <v>0</v>
      </c>
      <c r="S407" s="56"/>
      <c r="T407" s="176">
        <f>S407*H407</f>
        <v>0</v>
      </c>
      <c r="U407" s="176">
        <v>0</v>
      </c>
      <c r="V407" s="176">
        <f>U407*H407</f>
        <v>0</v>
      </c>
      <c r="W407" s="176">
        <v>2.2300000000000002E-3</v>
      </c>
      <c r="X407" s="177">
        <f>W407*H407</f>
        <v>6.3443500000000012E-3</v>
      </c>
      <c r="Y407" s="30"/>
      <c r="Z407" s="30"/>
      <c r="AA407" s="30"/>
      <c r="AB407" s="30"/>
      <c r="AC407" s="30"/>
      <c r="AD407" s="30"/>
      <c r="AE407" s="30"/>
      <c r="AR407" s="178" t="s">
        <v>252</v>
      </c>
      <c r="AT407" s="178" t="s">
        <v>161</v>
      </c>
      <c r="AU407" s="178" t="s">
        <v>84</v>
      </c>
      <c r="AY407" s="17" t="s">
        <v>159</v>
      </c>
      <c r="BE407" s="179">
        <f>IF(O407="základní",K407,0)</f>
        <v>0</v>
      </c>
      <c r="BF407" s="179">
        <f>IF(O407="snížená",K407,0)</f>
        <v>0</v>
      </c>
      <c r="BG407" s="179">
        <f>IF(O407="zákl. přenesená",K407,0)</f>
        <v>0</v>
      </c>
      <c r="BH407" s="179">
        <f>IF(O407="sníž. přenesená",K407,0)</f>
        <v>0</v>
      </c>
      <c r="BI407" s="179">
        <f>IF(O407="nulová",K407,0)</f>
        <v>0</v>
      </c>
      <c r="BJ407" s="17" t="s">
        <v>79</v>
      </c>
      <c r="BK407" s="179">
        <f>ROUND(P407*H407,2)</f>
        <v>0</v>
      </c>
      <c r="BL407" s="17" t="s">
        <v>252</v>
      </c>
      <c r="BM407" s="178" t="s">
        <v>636</v>
      </c>
    </row>
    <row r="408" spans="1:65" s="2" customFormat="1">
      <c r="A408" s="30"/>
      <c r="B408" s="31"/>
      <c r="C408" s="30"/>
      <c r="D408" s="180" t="s">
        <v>167</v>
      </c>
      <c r="E408" s="30"/>
      <c r="F408" s="181" t="s">
        <v>637</v>
      </c>
      <c r="G408" s="30"/>
      <c r="H408" s="30"/>
      <c r="I408" s="95"/>
      <c r="J408" s="95"/>
      <c r="K408" s="30"/>
      <c r="L408" s="30"/>
      <c r="M408" s="31"/>
      <c r="N408" s="182"/>
      <c r="O408" s="183"/>
      <c r="P408" s="56"/>
      <c r="Q408" s="56"/>
      <c r="R408" s="56"/>
      <c r="S408" s="56"/>
      <c r="T408" s="56"/>
      <c r="U408" s="56"/>
      <c r="V408" s="56"/>
      <c r="W408" s="56"/>
      <c r="X408" s="57"/>
      <c r="Y408" s="30"/>
      <c r="Z408" s="30"/>
      <c r="AA408" s="30"/>
      <c r="AB408" s="30"/>
      <c r="AC408" s="30"/>
      <c r="AD408" s="30"/>
      <c r="AE408" s="30"/>
      <c r="AT408" s="17" t="s">
        <v>167</v>
      </c>
      <c r="AU408" s="17" t="s">
        <v>84</v>
      </c>
    </row>
    <row r="409" spans="1:65" s="2" customFormat="1" ht="21.75" customHeight="1">
      <c r="A409" s="30"/>
      <c r="B409" s="165"/>
      <c r="C409" s="166">
        <v>87</v>
      </c>
      <c r="D409" s="166" t="s">
        <v>161</v>
      </c>
      <c r="E409" s="167" t="s">
        <v>639</v>
      </c>
      <c r="F409" s="168" t="s">
        <v>640</v>
      </c>
      <c r="G409" s="169" t="s">
        <v>266</v>
      </c>
      <c r="H409" s="170">
        <v>3.88</v>
      </c>
      <c r="I409" s="171"/>
      <c r="J409" s="171"/>
      <c r="K409" s="172">
        <f>ROUND(P409*H409,2)</f>
        <v>0</v>
      </c>
      <c r="L409" s="168" t="s">
        <v>178</v>
      </c>
      <c r="M409" s="31"/>
      <c r="N409" s="173" t="s">
        <v>1</v>
      </c>
      <c r="O409" s="174" t="s">
        <v>37</v>
      </c>
      <c r="P409" s="175">
        <f>I409+J409</f>
        <v>0</v>
      </c>
      <c r="Q409" s="175">
        <f>ROUND(I409*H409,2)</f>
        <v>0</v>
      </c>
      <c r="R409" s="175">
        <f>ROUND(J409*H409,2)</f>
        <v>0</v>
      </c>
      <c r="S409" s="56"/>
      <c r="T409" s="176">
        <f>S409*H409</f>
        <v>0</v>
      </c>
      <c r="U409" s="176">
        <v>0</v>
      </c>
      <c r="V409" s="176">
        <f>U409*H409</f>
        <v>0</v>
      </c>
      <c r="W409" s="176">
        <v>2.5999999999999999E-3</v>
      </c>
      <c r="X409" s="177">
        <f>W409*H409</f>
        <v>1.0088E-2</v>
      </c>
      <c r="Y409" s="30"/>
      <c r="Z409" s="30"/>
      <c r="AA409" s="30"/>
      <c r="AB409" s="30"/>
      <c r="AC409" s="30"/>
      <c r="AD409" s="30"/>
      <c r="AE409" s="30"/>
      <c r="AR409" s="178" t="s">
        <v>252</v>
      </c>
      <c r="AT409" s="178" t="s">
        <v>161</v>
      </c>
      <c r="AU409" s="178" t="s">
        <v>84</v>
      </c>
      <c r="AY409" s="17" t="s">
        <v>159</v>
      </c>
      <c r="BE409" s="179">
        <f>IF(O409="základní",K409,0)</f>
        <v>0</v>
      </c>
      <c r="BF409" s="179">
        <f>IF(O409="snížená",K409,0)</f>
        <v>0</v>
      </c>
      <c r="BG409" s="179">
        <f>IF(O409="zákl. přenesená",K409,0)</f>
        <v>0</v>
      </c>
      <c r="BH409" s="179">
        <f>IF(O409="sníž. přenesená",K409,0)</f>
        <v>0</v>
      </c>
      <c r="BI409" s="179">
        <f>IF(O409="nulová",K409,0)</f>
        <v>0</v>
      </c>
      <c r="BJ409" s="17" t="s">
        <v>79</v>
      </c>
      <c r="BK409" s="179">
        <f>ROUND(P409*H409,2)</f>
        <v>0</v>
      </c>
      <c r="BL409" s="17" t="s">
        <v>252</v>
      </c>
      <c r="BM409" s="178" t="s">
        <v>641</v>
      </c>
    </row>
    <row r="410" spans="1:65" s="2" customFormat="1">
      <c r="A410" s="30"/>
      <c r="B410" s="31"/>
      <c r="C410" s="30"/>
      <c r="D410" s="180" t="s">
        <v>167</v>
      </c>
      <c r="E410" s="30"/>
      <c r="F410" s="181" t="s">
        <v>642</v>
      </c>
      <c r="G410" s="30"/>
      <c r="H410" s="30"/>
      <c r="I410" s="95"/>
      <c r="J410" s="95"/>
      <c r="K410" s="30"/>
      <c r="L410" s="30"/>
      <c r="M410" s="31"/>
      <c r="N410" s="182"/>
      <c r="O410" s="183"/>
      <c r="P410" s="56"/>
      <c r="Q410" s="56"/>
      <c r="R410" s="56"/>
      <c r="S410" s="56"/>
      <c r="T410" s="56"/>
      <c r="U410" s="56"/>
      <c r="V410" s="56"/>
      <c r="W410" s="56"/>
      <c r="X410" s="57"/>
      <c r="Y410" s="30"/>
      <c r="Z410" s="30"/>
      <c r="AA410" s="30"/>
      <c r="AB410" s="30"/>
      <c r="AC410" s="30"/>
      <c r="AD410" s="30"/>
      <c r="AE410" s="30"/>
      <c r="AT410" s="17" t="s">
        <v>167</v>
      </c>
      <c r="AU410" s="17" t="s">
        <v>84</v>
      </c>
    </row>
    <row r="411" spans="1:65" s="2" customFormat="1" ht="21.75" customHeight="1">
      <c r="A411" s="30"/>
      <c r="B411" s="165"/>
      <c r="C411" s="166">
        <v>88</v>
      </c>
      <c r="D411" s="166" t="s">
        <v>161</v>
      </c>
      <c r="E411" s="167" t="s">
        <v>643</v>
      </c>
      <c r="F411" s="168" t="s">
        <v>644</v>
      </c>
      <c r="G411" s="169" t="s">
        <v>266</v>
      </c>
      <c r="H411" s="170">
        <v>3.665</v>
      </c>
      <c r="I411" s="171"/>
      <c r="J411" s="171"/>
      <c r="K411" s="172">
        <f>ROUND(P411*H411,2)</f>
        <v>0</v>
      </c>
      <c r="L411" s="168" t="s">
        <v>178</v>
      </c>
      <c r="M411" s="31"/>
      <c r="N411" s="173" t="s">
        <v>1</v>
      </c>
      <c r="O411" s="174" t="s">
        <v>37</v>
      </c>
      <c r="P411" s="175">
        <f>I411+J411</f>
        <v>0</v>
      </c>
      <c r="Q411" s="175">
        <f>ROUND(I411*H411,2)</f>
        <v>0</v>
      </c>
      <c r="R411" s="175">
        <f>ROUND(J411*H411,2)</f>
        <v>0</v>
      </c>
      <c r="S411" s="56"/>
      <c r="T411" s="176">
        <f>S411*H411</f>
        <v>0</v>
      </c>
      <c r="U411" s="176">
        <v>0</v>
      </c>
      <c r="V411" s="176">
        <f>U411*H411</f>
        <v>0</v>
      </c>
      <c r="W411" s="176">
        <v>3.9399999999999999E-3</v>
      </c>
      <c r="X411" s="177">
        <f>W411*H411</f>
        <v>1.4440099999999999E-2</v>
      </c>
      <c r="Y411" s="30"/>
      <c r="Z411" s="30"/>
      <c r="AA411" s="30"/>
      <c r="AB411" s="30"/>
      <c r="AC411" s="30"/>
      <c r="AD411" s="30"/>
      <c r="AE411" s="30"/>
      <c r="AR411" s="178" t="s">
        <v>252</v>
      </c>
      <c r="AT411" s="178" t="s">
        <v>161</v>
      </c>
      <c r="AU411" s="178" t="s">
        <v>84</v>
      </c>
      <c r="AY411" s="17" t="s">
        <v>159</v>
      </c>
      <c r="BE411" s="179">
        <f>IF(O411="základní",K411,0)</f>
        <v>0</v>
      </c>
      <c r="BF411" s="179">
        <f>IF(O411="snížená",K411,0)</f>
        <v>0</v>
      </c>
      <c r="BG411" s="179">
        <f>IF(O411="zákl. přenesená",K411,0)</f>
        <v>0</v>
      </c>
      <c r="BH411" s="179">
        <f>IF(O411="sníž. přenesená",K411,0)</f>
        <v>0</v>
      </c>
      <c r="BI411" s="179">
        <f>IF(O411="nulová",K411,0)</f>
        <v>0</v>
      </c>
      <c r="BJ411" s="17" t="s">
        <v>79</v>
      </c>
      <c r="BK411" s="179">
        <f>ROUND(P411*H411,2)</f>
        <v>0</v>
      </c>
      <c r="BL411" s="17" t="s">
        <v>252</v>
      </c>
      <c r="BM411" s="178" t="s">
        <v>645</v>
      </c>
    </row>
    <row r="412" spans="1:65" s="2" customFormat="1">
      <c r="A412" s="30"/>
      <c r="B412" s="31"/>
      <c r="C412" s="30"/>
      <c r="D412" s="180" t="s">
        <v>167</v>
      </c>
      <c r="E412" s="30"/>
      <c r="F412" s="181" t="s">
        <v>646</v>
      </c>
      <c r="G412" s="30"/>
      <c r="H412" s="30"/>
      <c r="I412" s="95"/>
      <c r="J412" s="95"/>
      <c r="K412" s="30"/>
      <c r="L412" s="30"/>
      <c r="M412" s="31"/>
      <c r="N412" s="182"/>
      <c r="O412" s="183"/>
      <c r="P412" s="56"/>
      <c r="Q412" s="56"/>
      <c r="R412" s="56"/>
      <c r="S412" s="56"/>
      <c r="T412" s="56"/>
      <c r="U412" s="56"/>
      <c r="V412" s="56"/>
      <c r="W412" s="56"/>
      <c r="X412" s="57"/>
      <c r="Y412" s="30"/>
      <c r="Z412" s="30"/>
      <c r="AA412" s="30"/>
      <c r="AB412" s="30"/>
      <c r="AC412" s="30"/>
      <c r="AD412" s="30"/>
      <c r="AE412" s="30"/>
      <c r="AT412" s="17" t="s">
        <v>167</v>
      </c>
      <c r="AU412" s="17" t="s">
        <v>84</v>
      </c>
    </row>
    <row r="413" spans="1:65" s="2" customFormat="1" ht="21.75" customHeight="1">
      <c r="A413" s="30"/>
      <c r="B413" s="165"/>
      <c r="C413" s="166">
        <v>89</v>
      </c>
      <c r="D413" s="166" t="s">
        <v>161</v>
      </c>
      <c r="E413" s="167" t="s">
        <v>648</v>
      </c>
      <c r="F413" s="168" t="s">
        <v>649</v>
      </c>
      <c r="G413" s="169" t="s">
        <v>266</v>
      </c>
      <c r="H413" s="170">
        <v>14.154999999999999</v>
      </c>
      <c r="I413" s="171"/>
      <c r="J413" s="171"/>
      <c r="K413" s="172">
        <f>ROUND(P413*H413,2)</f>
        <v>0</v>
      </c>
      <c r="L413" s="168" t="s">
        <v>178</v>
      </c>
      <c r="M413" s="31"/>
      <c r="N413" s="173" t="s">
        <v>1</v>
      </c>
      <c r="O413" s="174" t="s">
        <v>37</v>
      </c>
      <c r="P413" s="175">
        <f>I413+J413</f>
        <v>0</v>
      </c>
      <c r="Q413" s="175">
        <f>ROUND(I413*H413,2)</f>
        <v>0</v>
      </c>
      <c r="R413" s="175">
        <f>ROUND(J413*H413,2)</f>
        <v>0</v>
      </c>
      <c r="S413" s="56"/>
      <c r="T413" s="176">
        <f>S413*H413</f>
        <v>0</v>
      </c>
      <c r="U413" s="176">
        <v>5.8399999999999997E-3</v>
      </c>
      <c r="V413" s="176">
        <f>U413*H413</f>
        <v>8.2665199999999994E-2</v>
      </c>
      <c r="W413" s="176">
        <v>0</v>
      </c>
      <c r="X413" s="177">
        <f>W413*H413</f>
        <v>0</v>
      </c>
      <c r="Y413" s="30"/>
      <c r="Z413" s="30"/>
      <c r="AA413" s="30"/>
      <c r="AB413" s="30"/>
      <c r="AC413" s="30"/>
      <c r="AD413" s="30"/>
      <c r="AE413" s="30"/>
      <c r="AR413" s="178" t="s">
        <v>252</v>
      </c>
      <c r="AT413" s="178" t="s">
        <v>161</v>
      </c>
      <c r="AU413" s="178" t="s">
        <v>84</v>
      </c>
      <c r="AY413" s="17" t="s">
        <v>159</v>
      </c>
      <c r="BE413" s="179">
        <f>IF(O413="základní",K413,0)</f>
        <v>0</v>
      </c>
      <c r="BF413" s="179">
        <f>IF(O413="snížená",K413,0)</f>
        <v>0</v>
      </c>
      <c r="BG413" s="179">
        <f>IF(O413="zákl. přenesená",K413,0)</f>
        <v>0</v>
      </c>
      <c r="BH413" s="179">
        <f>IF(O413="sníž. přenesená",K413,0)</f>
        <v>0</v>
      </c>
      <c r="BI413" s="179">
        <f>IF(O413="nulová",K413,0)</f>
        <v>0</v>
      </c>
      <c r="BJ413" s="17" t="s">
        <v>79</v>
      </c>
      <c r="BK413" s="179">
        <f>ROUND(P413*H413,2)</f>
        <v>0</v>
      </c>
      <c r="BL413" s="17" t="s">
        <v>252</v>
      </c>
      <c r="BM413" s="178" t="s">
        <v>650</v>
      </c>
    </row>
    <row r="414" spans="1:65" s="2" customFormat="1" ht="19.5">
      <c r="A414" s="30"/>
      <c r="B414" s="31"/>
      <c r="C414" s="30"/>
      <c r="D414" s="180" t="s">
        <v>167</v>
      </c>
      <c r="E414" s="30"/>
      <c r="F414" s="181" t="s">
        <v>651</v>
      </c>
      <c r="G414" s="30"/>
      <c r="H414" s="30"/>
      <c r="I414" s="95"/>
      <c r="J414" s="95"/>
      <c r="K414" s="30"/>
      <c r="L414" s="30"/>
      <c r="M414" s="31"/>
      <c r="N414" s="182"/>
      <c r="O414" s="183"/>
      <c r="P414" s="56"/>
      <c r="Q414" s="56"/>
      <c r="R414" s="56"/>
      <c r="S414" s="56"/>
      <c r="T414" s="56"/>
      <c r="U414" s="56"/>
      <c r="V414" s="56"/>
      <c r="W414" s="56"/>
      <c r="X414" s="57"/>
      <c r="Y414" s="30"/>
      <c r="Z414" s="30"/>
      <c r="AA414" s="30"/>
      <c r="AB414" s="30"/>
      <c r="AC414" s="30"/>
      <c r="AD414" s="30"/>
      <c r="AE414" s="30"/>
      <c r="AT414" s="17" t="s">
        <v>167</v>
      </c>
      <c r="AU414" s="17" t="s">
        <v>84</v>
      </c>
    </row>
    <row r="415" spans="1:65" s="13" customFormat="1">
      <c r="B415" s="184"/>
      <c r="D415" s="180" t="s">
        <v>168</v>
      </c>
      <c r="E415" s="185" t="s">
        <v>1</v>
      </c>
      <c r="F415" s="186" t="s">
        <v>652</v>
      </c>
      <c r="H415" s="187">
        <v>14.154999999999999</v>
      </c>
      <c r="I415" s="188"/>
      <c r="J415" s="188"/>
      <c r="M415" s="184"/>
      <c r="N415" s="189"/>
      <c r="O415" s="190"/>
      <c r="P415" s="190"/>
      <c r="Q415" s="190"/>
      <c r="R415" s="190"/>
      <c r="S415" s="190"/>
      <c r="T415" s="190"/>
      <c r="U415" s="190"/>
      <c r="V415" s="190"/>
      <c r="W415" s="190"/>
      <c r="X415" s="191"/>
      <c r="AT415" s="185" t="s">
        <v>168</v>
      </c>
      <c r="AU415" s="185" t="s">
        <v>84</v>
      </c>
      <c r="AV415" s="13" t="s">
        <v>84</v>
      </c>
      <c r="AW415" s="13" t="s">
        <v>4</v>
      </c>
      <c r="AX415" s="13" t="s">
        <v>74</v>
      </c>
      <c r="AY415" s="185" t="s">
        <v>159</v>
      </c>
    </row>
    <row r="416" spans="1:65" s="15" customFormat="1" ht="22.5">
      <c r="B416" s="210"/>
      <c r="D416" s="180" t="s">
        <v>168</v>
      </c>
      <c r="E416" s="211" t="s">
        <v>1</v>
      </c>
      <c r="F416" s="212" t="s">
        <v>653</v>
      </c>
      <c r="H416" s="211" t="s">
        <v>1</v>
      </c>
      <c r="I416" s="213"/>
      <c r="J416" s="213"/>
      <c r="M416" s="210"/>
      <c r="N416" s="214"/>
      <c r="O416" s="215"/>
      <c r="P416" s="215"/>
      <c r="Q416" s="215"/>
      <c r="R416" s="215"/>
      <c r="S416" s="215"/>
      <c r="T416" s="215"/>
      <c r="U416" s="215"/>
      <c r="V416" s="215"/>
      <c r="W416" s="215"/>
      <c r="X416" s="216"/>
      <c r="AT416" s="211" t="s">
        <v>168</v>
      </c>
      <c r="AU416" s="211" t="s">
        <v>84</v>
      </c>
      <c r="AV416" s="15" t="s">
        <v>79</v>
      </c>
      <c r="AW416" s="15" t="s">
        <v>4</v>
      </c>
      <c r="AX416" s="15" t="s">
        <v>74</v>
      </c>
      <c r="AY416" s="211" t="s">
        <v>159</v>
      </c>
    </row>
    <row r="417" spans="1:65" s="14" customFormat="1">
      <c r="B417" s="192"/>
      <c r="D417" s="180" t="s">
        <v>168</v>
      </c>
      <c r="E417" s="193" t="s">
        <v>1</v>
      </c>
      <c r="F417" s="194" t="s">
        <v>171</v>
      </c>
      <c r="H417" s="195">
        <v>14.154999999999999</v>
      </c>
      <c r="I417" s="196"/>
      <c r="J417" s="196"/>
      <c r="M417" s="192"/>
      <c r="N417" s="197"/>
      <c r="O417" s="198"/>
      <c r="P417" s="198"/>
      <c r="Q417" s="198"/>
      <c r="R417" s="198"/>
      <c r="S417" s="198"/>
      <c r="T417" s="198"/>
      <c r="U417" s="198"/>
      <c r="V417" s="198"/>
      <c r="W417" s="198"/>
      <c r="X417" s="199"/>
      <c r="AT417" s="193" t="s">
        <v>168</v>
      </c>
      <c r="AU417" s="193" t="s">
        <v>84</v>
      </c>
      <c r="AV417" s="14" t="s">
        <v>165</v>
      </c>
      <c r="AW417" s="14" t="s">
        <v>4</v>
      </c>
      <c r="AX417" s="14" t="s">
        <v>79</v>
      </c>
      <c r="AY417" s="193" t="s">
        <v>159</v>
      </c>
    </row>
    <row r="418" spans="1:65" s="2" customFormat="1" ht="21.75" customHeight="1">
      <c r="A418" s="30"/>
      <c r="B418" s="165"/>
      <c r="C418" s="166">
        <v>90</v>
      </c>
      <c r="D418" s="166" t="s">
        <v>161</v>
      </c>
      <c r="E418" s="167" t="s">
        <v>654</v>
      </c>
      <c r="F418" s="168" t="s">
        <v>655</v>
      </c>
      <c r="G418" s="169" t="s">
        <v>266</v>
      </c>
      <c r="H418" s="170">
        <v>3</v>
      </c>
      <c r="I418" s="171"/>
      <c r="J418" s="171"/>
      <c r="K418" s="172">
        <f>ROUND(P418*H418,2)</f>
        <v>0</v>
      </c>
      <c r="L418" s="168" t="s">
        <v>178</v>
      </c>
      <c r="M418" s="31"/>
      <c r="N418" s="173" t="s">
        <v>1</v>
      </c>
      <c r="O418" s="174" t="s">
        <v>37</v>
      </c>
      <c r="P418" s="175">
        <f>I418+J418</f>
        <v>0</v>
      </c>
      <c r="Q418" s="175">
        <f>ROUND(I418*H418,2)</f>
        <v>0</v>
      </c>
      <c r="R418" s="175">
        <f>ROUND(J418*H418,2)</f>
        <v>0</v>
      </c>
      <c r="S418" s="56"/>
      <c r="T418" s="176">
        <f>S418*H418</f>
        <v>0</v>
      </c>
      <c r="U418" s="176">
        <v>2.2200000000000002E-3</v>
      </c>
      <c r="V418" s="176">
        <f>U418*H418</f>
        <v>6.660000000000001E-3</v>
      </c>
      <c r="W418" s="176">
        <v>0</v>
      </c>
      <c r="X418" s="177">
        <f>W418*H418</f>
        <v>0</v>
      </c>
      <c r="Y418" s="30"/>
      <c r="Z418" s="30"/>
      <c r="AA418" s="30"/>
      <c r="AB418" s="30"/>
      <c r="AC418" s="30"/>
      <c r="AD418" s="30"/>
      <c r="AE418" s="30"/>
      <c r="AR418" s="178" t="s">
        <v>252</v>
      </c>
      <c r="AT418" s="178" t="s">
        <v>161</v>
      </c>
      <c r="AU418" s="178" t="s">
        <v>84</v>
      </c>
      <c r="AY418" s="17" t="s">
        <v>159</v>
      </c>
      <c r="BE418" s="179">
        <f>IF(O418="základní",K418,0)</f>
        <v>0</v>
      </c>
      <c r="BF418" s="179">
        <f>IF(O418="snížená",K418,0)</f>
        <v>0</v>
      </c>
      <c r="BG418" s="179">
        <f>IF(O418="zákl. přenesená",K418,0)</f>
        <v>0</v>
      </c>
      <c r="BH418" s="179">
        <f>IF(O418="sníž. přenesená",K418,0)</f>
        <v>0</v>
      </c>
      <c r="BI418" s="179">
        <f>IF(O418="nulová",K418,0)</f>
        <v>0</v>
      </c>
      <c r="BJ418" s="17" t="s">
        <v>79</v>
      </c>
      <c r="BK418" s="179">
        <f>ROUND(P418*H418,2)</f>
        <v>0</v>
      </c>
      <c r="BL418" s="17" t="s">
        <v>252</v>
      </c>
      <c r="BM418" s="178" t="s">
        <v>656</v>
      </c>
    </row>
    <row r="419" spans="1:65" s="2" customFormat="1" ht="19.5">
      <c r="A419" s="30"/>
      <c r="B419" s="31"/>
      <c r="C419" s="30"/>
      <c r="D419" s="180" t="s">
        <v>167</v>
      </c>
      <c r="E419" s="30"/>
      <c r="F419" s="181" t="s">
        <v>657</v>
      </c>
      <c r="G419" s="30"/>
      <c r="H419" s="30"/>
      <c r="I419" s="95"/>
      <c r="J419" s="95"/>
      <c r="K419" s="30"/>
      <c r="L419" s="30"/>
      <c r="M419" s="31"/>
      <c r="N419" s="182"/>
      <c r="O419" s="183"/>
      <c r="P419" s="56"/>
      <c r="Q419" s="56"/>
      <c r="R419" s="56"/>
      <c r="S419" s="56"/>
      <c r="T419" s="56"/>
      <c r="U419" s="56"/>
      <c r="V419" s="56"/>
      <c r="W419" s="56"/>
      <c r="X419" s="57"/>
      <c r="Y419" s="30"/>
      <c r="Z419" s="30"/>
      <c r="AA419" s="30"/>
      <c r="AB419" s="30"/>
      <c r="AC419" s="30"/>
      <c r="AD419" s="30"/>
      <c r="AE419" s="30"/>
      <c r="AT419" s="17" t="s">
        <v>167</v>
      </c>
      <c r="AU419" s="17" t="s">
        <v>84</v>
      </c>
    </row>
    <row r="420" spans="1:65" s="2" customFormat="1" ht="21.75" customHeight="1">
      <c r="A420" s="30"/>
      <c r="B420" s="165"/>
      <c r="C420" s="166">
        <v>91</v>
      </c>
      <c r="D420" s="166" t="s">
        <v>161</v>
      </c>
      <c r="E420" s="167" t="s">
        <v>659</v>
      </c>
      <c r="F420" s="168" t="s">
        <v>660</v>
      </c>
      <c r="G420" s="169" t="s">
        <v>266</v>
      </c>
      <c r="H420" s="170">
        <v>12</v>
      </c>
      <c r="I420" s="171"/>
      <c r="J420" s="171"/>
      <c r="K420" s="172">
        <f>ROUND(P420*H420,2)</f>
        <v>0</v>
      </c>
      <c r="L420" s="168" t="s">
        <v>178</v>
      </c>
      <c r="M420" s="31"/>
      <c r="N420" s="173" t="s">
        <v>1</v>
      </c>
      <c r="O420" s="174" t="s">
        <v>37</v>
      </c>
      <c r="P420" s="175">
        <f>I420+J420</f>
        <v>0</v>
      </c>
      <c r="Q420" s="175">
        <f>ROUND(I420*H420,2)</f>
        <v>0</v>
      </c>
      <c r="R420" s="175">
        <f>ROUND(J420*H420,2)</f>
        <v>0</v>
      </c>
      <c r="S420" s="56"/>
      <c r="T420" s="176">
        <f>S420*H420</f>
        <v>0</v>
      </c>
      <c r="U420" s="176">
        <v>0</v>
      </c>
      <c r="V420" s="176">
        <f>U420*H420</f>
        <v>0</v>
      </c>
      <c r="W420" s="176">
        <v>0</v>
      </c>
      <c r="X420" s="177">
        <f>W420*H420</f>
        <v>0</v>
      </c>
      <c r="Y420" s="30"/>
      <c r="Z420" s="30"/>
      <c r="AA420" s="30"/>
      <c r="AB420" s="30"/>
      <c r="AC420" s="30"/>
      <c r="AD420" s="30"/>
      <c r="AE420" s="30"/>
      <c r="AR420" s="178" t="s">
        <v>252</v>
      </c>
      <c r="AT420" s="178" t="s">
        <v>161</v>
      </c>
      <c r="AU420" s="178" t="s">
        <v>84</v>
      </c>
      <c r="AY420" s="17" t="s">
        <v>159</v>
      </c>
      <c r="BE420" s="179">
        <f>IF(O420="základní",K420,0)</f>
        <v>0</v>
      </c>
      <c r="BF420" s="179">
        <f>IF(O420="snížená",K420,0)</f>
        <v>0</v>
      </c>
      <c r="BG420" s="179">
        <f>IF(O420="zákl. přenesená",K420,0)</f>
        <v>0</v>
      </c>
      <c r="BH420" s="179">
        <f>IF(O420="sníž. přenesená",K420,0)</f>
        <v>0</v>
      </c>
      <c r="BI420" s="179">
        <f>IF(O420="nulová",K420,0)</f>
        <v>0</v>
      </c>
      <c r="BJ420" s="17" t="s">
        <v>79</v>
      </c>
      <c r="BK420" s="179">
        <f>ROUND(P420*H420,2)</f>
        <v>0</v>
      </c>
      <c r="BL420" s="17" t="s">
        <v>252</v>
      </c>
      <c r="BM420" s="178" t="s">
        <v>661</v>
      </c>
    </row>
    <row r="421" spans="1:65" s="2" customFormat="1" ht="19.5">
      <c r="A421" s="30"/>
      <c r="B421" s="31"/>
      <c r="C421" s="30"/>
      <c r="D421" s="180" t="s">
        <v>167</v>
      </c>
      <c r="E421" s="30"/>
      <c r="F421" s="181" t="s">
        <v>662</v>
      </c>
      <c r="G421" s="30"/>
      <c r="H421" s="30"/>
      <c r="I421" s="95"/>
      <c r="J421" s="95"/>
      <c r="K421" s="30"/>
      <c r="L421" s="30"/>
      <c r="M421" s="31"/>
      <c r="N421" s="182"/>
      <c r="O421" s="183"/>
      <c r="P421" s="56"/>
      <c r="Q421" s="56"/>
      <c r="R421" s="56"/>
      <c r="S421" s="56"/>
      <c r="T421" s="56"/>
      <c r="U421" s="56"/>
      <c r="V421" s="56"/>
      <c r="W421" s="56"/>
      <c r="X421" s="57"/>
      <c r="Y421" s="30"/>
      <c r="Z421" s="30"/>
      <c r="AA421" s="30"/>
      <c r="AB421" s="30"/>
      <c r="AC421" s="30"/>
      <c r="AD421" s="30"/>
      <c r="AE421" s="30"/>
      <c r="AT421" s="17" t="s">
        <v>167</v>
      </c>
      <c r="AU421" s="17" t="s">
        <v>84</v>
      </c>
    </row>
    <row r="422" spans="1:65" s="2" customFormat="1" ht="16.5" customHeight="1">
      <c r="A422" s="30"/>
      <c r="B422" s="165"/>
      <c r="C422" s="200">
        <v>92</v>
      </c>
      <c r="D422" s="200" t="s">
        <v>182</v>
      </c>
      <c r="E422" s="201" t="s">
        <v>663</v>
      </c>
      <c r="F422" s="202" t="s">
        <v>664</v>
      </c>
      <c r="G422" s="203" t="s">
        <v>665</v>
      </c>
      <c r="H422" s="204">
        <v>12</v>
      </c>
      <c r="I422" s="205"/>
      <c r="J422" s="206"/>
      <c r="K422" s="207">
        <f>ROUND(P422*H422,2)</f>
        <v>0</v>
      </c>
      <c r="L422" s="168" t="s">
        <v>1018</v>
      </c>
      <c r="M422" s="208"/>
      <c r="N422" s="209" t="s">
        <v>1</v>
      </c>
      <c r="O422" s="174" t="s">
        <v>37</v>
      </c>
      <c r="P422" s="175">
        <f>I422+J422</f>
        <v>0</v>
      </c>
      <c r="Q422" s="175">
        <f>ROUND(I422*H422,2)</f>
        <v>0</v>
      </c>
      <c r="R422" s="175">
        <f>ROUND(J422*H422,2)</f>
        <v>0</v>
      </c>
      <c r="S422" s="56"/>
      <c r="T422" s="176">
        <f>S422*H422</f>
        <v>0</v>
      </c>
      <c r="U422" s="176">
        <v>1</v>
      </c>
      <c r="V422" s="176">
        <f>U422*H422</f>
        <v>12</v>
      </c>
      <c r="W422" s="176">
        <v>0</v>
      </c>
      <c r="X422" s="177">
        <f>W422*H422</f>
        <v>0</v>
      </c>
      <c r="Y422" s="30"/>
      <c r="Z422" s="30"/>
      <c r="AA422" s="30"/>
      <c r="AB422" s="30"/>
      <c r="AC422" s="30"/>
      <c r="AD422" s="30"/>
      <c r="AE422" s="30"/>
      <c r="AR422" s="178" t="s">
        <v>345</v>
      </c>
      <c r="AT422" s="178" t="s">
        <v>182</v>
      </c>
      <c r="AU422" s="178" t="s">
        <v>84</v>
      </c>
      <c r="AY422" s="17" t="s">
        <v>159</v>
      </c>
      <c r="BE422" s="179">
        <f>IF(O422="základní",K422,0)</f>
        <v>0</v>
      </c>
      <c r="BF422" s="179">
        <f>IF(O422="snížená",K422,0)</f>
        <v>0</v>
      </c>
      <c r="BG422" s="179">
        <f>IF(O422="zákl. přenesená",K422,0)</f>
        <v>0</v>
      </c>
      <c r="BH422" s="179">
        <f>IF(O422="sníž. přenesená",K422,0)</f>
        <v>0</v>
      </c>
      <c r="BI422" s="179">
        <f>IF(O422="nulová",K422,0)</f>
        <v>0</v>
      </c>
      <c r="BJ422" s="17" t="s">
        <v>79</v>
      </c>
      <c r="BK422" s="179">
        <f>ROUND(P422*H422,2)</f>
        <v>0</v>
      </c>
      <c r="BL422" s="17" t="s">
        <v>252</v>
      </c>
      <c r="BM422" s="178" t="s">
        <v>666</v>
      </c>
    </row>
    <row r="423" spans="1:65" s="2" customFormat="1">
      <c r="A423" s="30"/>
      <c r="B423" s="31"/>
      <c r="C423" s="30"/>
      <c r="D423" s="180" t="s">
        <v>167</v>
      </c>
      <c r="E423" s="30"/>
      <c r="F423" s="181" t="s">
        <v>664</v>
      </c>
      <c r="G423" s="30"/>
      <c r="H423" s="30"/>
      <c r="I423" s="95"/>
      <c r="J423" s="95"/>
      <c r="K423" s="30"/>
      <c r="L423" s="30"/>
      <c r="M423" s="31"/>
      <c r="N423" s="182"/>
      <c r="O423" s="183"/>
      <c r="P423" s="56"/>
      <c r="Q423" s="56"/>
      <c r="R423" s="56"/>
      <c r="S423" s="56"/>
      <c r="T423" s="56"/>
      <c r="U423" s="56"/>
      <c r="V423" s="56"/>
      <c r="W423" s="56"/>
      <c r="X423" s="57"/>
      <c r="Y423" s="30"/>
      <c r="Z423" s="30"/>
      <c r="AA423" s="30"/>
      <c r="AB423" s="30"/>
      <c r="AC423" s="30"/>
      <c r="AD423" s="30"/>
      <c r="AE423" s="30"/>
      <c r="AT423" s="17" t="s">
        <v>167</v>
      </c>
      <c r="AU423" s="17" t="s">
        <v>84</v>
      </c>
    </row>
    <row r="424" spans="1:65" s="2" customFormat="1" ht="21.75" customHeight="1">
      <c r="A424" s="30"/>
      <c r="B424" s="165"/>
      <c r="C424" s="166">
        <v>93</v>
      </c>
      <c r="D424" s="166" t="s">
        <v>161</v>
      </c>
      <c r="E424" s="167" t="s">
        <v>668</v>
      </c>
      <c r="F424" s="168" t="s">
        <v>669</v>
      </c>
      <c r="G424" s="169" t="s">
        <v>173</v>
      </c>
      <c r="H424" s="170">
        <v>2</v>
      </c>
      <c r="I424" s="171"/>
      <c r="J424" s="171"/>
      <c r="K424" s="172">
        <f>ROUND(P424*H424,2)</f>
        <v>0</v>
      </c>
      <c r="L424" s="168" t="s">
        <v>1018</v>
      </c>
      <c r="M424" s="31"/>
      <c r="N424" s="173" t="s">
        <v>1</v>
      </c>
      <c r="O424" s="174" t="s">
        <v>37</v>
      </c>
      <c r="P424" s="175">
        <f>I424+J424</f>
        <v>0</v>
      </c>
      <c r="Q424" s="175">
        <f>ROUND(I424*H424,2)</f>
        <v>0</v>
      </c>
      <c r="R424" s="175">
        <f>ROUND(J424*H424,2)</f>
        <v>0</v>
      </c>
      <c r="S424" s="56"/>
      <c r="T424" s="176">
        <f>S424*H424</f>
        <v>0</v>
      </c>
      <c r="U424" s="176">
        <v>0</v>
      </c>
      <c r="V424" s="176">
        <f>U424*H424</f>
        <v>0</v>
      </c>
      <c r="W424" s="176">
        <v>0</v>
      </c>
      <c r="X424" s="177">
        <f>W424*H424</f>
        <v>0</v>
      </c>
      <c r="Y424" s="30"/>
      <c r="Z424" s="30"/>
      <c r="AA424" s="30"/>
      <c r="AB424" s="30"/>
      <c r="AC424" s="30"/>
      <c r="AD424" s="30"/>
      <c r="AE424" s="30"/>
      <c r="AR424" s="178" t="s">
        <v>252</v>
      </c>
      <c r="AT424" s="178" t="s">
        <v>161</v>
      </c>
      <c r="AU424" s="178" t="s">
        <v>84</v>
      </c>
      <c r="AY424" s="17" t="s">
        <v>159</v>
      </c>
      <c r="BE424" s="179">
        <f>IF(O424="základní",K424,0)</f>
        <v>0</v>
      </c>
      <c r="BF424" s="179">
        <f>IF(O424="snížená",K424,0)</f>
        <v>0</v>
      </c>
      <c r="BG424" s="179">
        <f>IF(O424="zákl. přenesená",K424,0)</f>
        <v>0</v>
      </c>
      <c r="BH424" s="179">
        <f>IF(O424="sníž. přenesená",K424,0)</f>
        <v>0</v>
      </c>
      <c r="BI424" s="179">
        <f>IF(O424="nulová",K424,0)</f>
        <v>0</v>
      </c>
      <c r="BJ424" s="17" t="s">
        <v>79</v>
      </c>
      <c r="BK424" s="179">
        <f>ROUND(P424*H424,2)</f>
        <v>0</v>
      </c>
      <c r="BL424" s="17" t="s">
        <v>252</v>
      </c>
      <c r="BM424" s="178" t="s">
        <v>670</v>
      </c>
    </row>
    <row r="425" spans="1:65" s="2" customFormat="1" ht="19.5">
      <c r="A425" s="30"/>
      <c r="B425" s="31"/>
      <c r="C425" s="30"/>
      <c r="D425" s="180" t="s">
        <v>167</v>
      </c>
      <c r="E425" s="30"/>
      <c r="F425" s="181" t="s">
        <v>662</v>
      </c>
      <c r="G425" s="30"/>
      <c r="H425" s="30"/>
      <c r="I425" s="95"/>
      <c r="J425" s="95"/>
      <c r="K425" s="30"/>
      <c r="L425" s="30"/>
      <c r="M425" s="31"/>
      <c r="N425" s="182"/>
      <c r="O425" s="183"/>
      <c r="P425" s="56"/>
      <c r="Q425" s="56"/>
      <c r="R425" s="56"/>
      <c r="S425" s="56"/>
      <c r="T425" s="56"/>
      <c r="U425" s="56"/>
      <c r="V425" s="56"/>
      <c r="W425" s="56"/>
      <c r="X425" s="57"/>
      <c r="Y425" s="30"/>
      <c r="Z425" s="30"/>
      <c r="AA425" s="30"/>
      <c r="AB425" s="30"/>
      <c r="AC425" s="30"/>
      <c r="AD425" s="30"/>
      <c r="AE425" s="30"/>
      <c r="AT425" s="17" t="s">
        <v>167</v>
      </c>
      <c r="AU425" s="17" t="s">
        <v>84</v>
      </c>
    </row>
    <row r="426" spans="1:65" s="2" customFormat="1" ht="21.75" customHeight="1">
      <c r="A426" s="30"/>
      <c r="B426" s="165"/>
      <c r="C426" s="166">
        <v>94</v>
      </c>
      <c r="D426" s="166" t="s">
        <v>161</v>
      </c>
      <c r="E426" s="167" t="s">
        <v>671</v>
      </c>
      <c r="F426" s="168" t="s">
        <v>672</v>
      </c>
      <c r="G426" s="169" t="s">
        <v>177</v>
      </c>
      <c r="H426" s="170">
        <v>12.089</v>
      </c>
      <c r="I426" s="171"/>
      <c r="J426" s="171"/>
      <c r="K426" s="172">
        <f>ROUND(P426*H426,2)</f>
        <v>0</v>
      </c>
      <c r="L426" s="168" t="s">
        <v>178</v>
      </c>
      <c r="M426" s="31"/>
      <c r="N426" s="173" t="s">
        <v>1</v>
      </c>
      <c r="O426" s="174" t="s">
        <v>37</v>
      </c>
      <c r="P426" s="175">
        <f>I426+J426</f>
        <v>0</v>
      </c>
      <c r="Q426" s="175">
        <f>ROUND(I426*H426,2)</f>
        <v>0</v>
      </c>
      <c r="R426" s="175">
        <f>ROUND(J426*H426,2)</f>
        <v>0</v>
      </c>
      <c r="S426" s="56"/>
      <c r="T426" s="176">
        <f>S426*H426</f>
        <v>0</v>
      </c>
      <c r="U426" s="176">
        <v>0</v>
      </c>
      <c r="V426" s="176">
        <f>U426*H426</f>
        <v>0</v>
      </c>
      <c r="W426" s="176">
        <v>0</v>
      </c>
      <c r="X426" s="177">
        <f>W426*H426</f>
        <v>0</v>
      </c>
      <c r="Y426" s="30"/>
      <c r="Z426" s="30"/>
      <c r="AA426" s="30"/>
      <c r="AB426" s="30"/>
      <c r="AC426" s="30"/>
      <c r="AD426" s="30"/>
      <c r="AE426" s="30"/>
      <c r="AR426" s="178" t="s">
        <v>252</v>
      </c>
      <c r="AT426" s="178" t="s">
        <v>161</v>
      </c>
      <c r="AU426" s="178" t="s">
        <v>84</v>
      </c>
      <c r="AY426" s="17" t="s">
        <v>159</v>
      </c>
      <c r="BE426" s="179">
        <f>IF(O426="základní",K426,0)</f>
        <v>0</v>
      </c>
      <c r="BF426" s="179">
        <f>IF(O426="snížená",K426,0)</f>
        <v>0</v>
      </c>
      <c r="BG426" s="179">
        <f>IF(O426="zákl. přenesená",K426,0)</f>
        <v>0</v>
      </c>
      <c r="BH426" s="179">
        <f>IF(O426="sníž. přenesená",K426,0)</f>
        <v>0</v>
      </c>
      <c r="BI426" s="179">
        <f>IF(O426="nulová",K426,0)</f>
        <v>0</v>
      </c>
      <c r="BJ426" s="17" t="s">
        <v>79</v>
      </c>
      <c r="BK426" s="179">
        <f>ROUND(P426*H426,2)</f>
        <v>0</v>
      </c>
      <c r="BL426" s="17" t="s">
        <v>252</v>
      </c>
      <c r="BM426" s="178" t="s">
        <v>673</v>
      </c>
    </row>
    <row r="427" spans="1:65" s="2" customFormat="1" ht="29.25">
      <c r="A427" s="30"/>
      <c r="B427" s="31"/>
      <c r="C427" s="30"/>
      <c r="D427" s="180" t="s">
        <v>167</v>
      </c>
      <c r="E427" s="30"/>
      <c r="F427" s="181" t="s">
        <v>674</v>
      </c>
      <c r="G427" s="30"/>
      <c r="H427" s="30"/>
      <c r="I427" s="95"/>
      <c r="J427" s="95"/>
      <c r="K427" s="30"/>
      <c r="L427" s="30"/>
      <c r="M427" s="31"/>
      <c r="N427" s="182"/>
      <c r="O427" s="183"/>
      <c r="P427" s="56"/>
      <c r="Q427" s="56"/>
      <c r="R427" s="56"/>
      <c r="S427" s="56"/>
      <c r="T427" s="56"/>
      <c r="U427" s="56"/>
      <c r="V427" s="56"/>
      <c r="W427" s="56"/>
      <c r="X427" s="57"/>
      <c r="Y427" s="30"/>
      <c r="Z427" s="30"/>
      <c r="AA427" s="30"/>
      <c r="AB427" s="30"/>
      <c r="AC427" s="30"/>
      <c r="AD427" s="30"/>
      <c r="AE427" s="30"/>
      <c r="AT427" s="17" t="s">
        <v>167</v>
      </c>
      <c r="AU427" s="17" t="s">
        <v>84</v>
      </c>
    </row>
    <row r="428" spans="1:65" s="12" customFormat="1" ht="22.9" customHeight="1">
      <c r="B428" s="151"/>
      <c r="D428" s="152" t="s">
        <v>73</v>
      </c>
      <c r="E428" s="163" t="s">
        <v>675</v>
      </c>
      <c r="F428" s="163" t="s">
        <v>676</v>
      </c>
      <c r="I428" s="154"/>
      <c r="J428" s="154"/>
      <c r="K428" s="164">
        <f>BK428</f>
        <v>0</v>
      </c>
      <c r="M428" s="151"/>
      <c r="N428" s="156"/>
      <c r="O428" s="157"/>
      <c r="P428" s="157"/>
      <c r="Q428" s="158">
        <f>SUM(Q429:Q435)</f>
        <v>0</v>
      </c>
      <c r="R428" s="158">
        <f>SUM(R429:R435)</f>
        <v>0</v>
      </c>
      <c r="S428" s="157"/>
      <c r="T428" s="159">
        <f>SUM(T429:T435)</f>
        <v>0</v>
      </c>
      <c r="U428" s="157"/>
      <c r="V428" s="159">
        <f>SUM(V429:V435)</f>
        <v>0</v>
      </c>
      <c r="W428" s="157"/>
      <c r="X428" s="160">
        <f>SUM(X429:X435)</f>
        <v>0.53909015000000005</v>
      </c>
      <c r="AR428" s="152" t="s">
        <v>84</v>
      </c>
      <c r="AT428" s="161" t="s">
        <v>73</v>
      </c>
      <c r="AU428" s="161" t="s">
        <v>79</v>
      </c>
      <c r="AY428" s="152" t="s">
        <v>159</v>
      </c>
      <c r="BK428" s="162">
        <f>SUM(BK429:BK435)</f>
        <v>0</v>
      </c>
    </row>
    <row r="429" spans="1:65" s="2" customFormat="1" ht="21.75" customHeight="1">
      <c r="A429" s="30"/>
      <c r="B429" s="165"/>
      <c r="C429" s="166">
        <v>95</v>
      </c>
      <c r="D429" s="166" t="s">
        <v>161</v>
      </c>
      <c r="E429" s="167" t="s">
        <v>678</v>
      </c>
      <c r="F429" s="168" t="s">
        <v>679</v>
      </c>
      <c r="G429" s="169" t="s">
        <v>164</v>
      </c>
      <c r="H429" s="170">
        <v>12</v>
      </c>
      <c r="I429" s="171"/>
      <c r="J429" s="171"/>
      <c r="K429" s="172">
        <f>ROUND(P429*H429,2)</f>
        <v>0</v>
      </c>
      <c r="L429" s="168" t="s">
        <v>178</v>
      </c>
      <c r="M429" s="31"/>
      <c r="N429" s="173" t="s">
        <v>1</v>
      </c>
      <c r="O429" s="174" t="s">
        <v>37</v>
      </c>
      <c r="P429" s="175">
        <f>I429+J429</f>
        <v>0</v>
      </c>
      <c r="Q429" s="175">
        <f>ROUND(I429*H429,2)</f>
        <v>0</v>
      </c>
      <c r="R429" s="175">
        <f>ROUND(J429*H429,2)</f>
        <v>0</v>
      </c>
      <c r="S429" s="56"/>
      <c r="T429" s="176">
        <f>S429*H429</f>
        <v>0</v>
      </c>
      <c r="U429" s="176">
        <v>0</v>
      </c>
      <c r="V429" s="176">
        <f>U429*H429</f>
        <v>0</v>
      </c>
      <c r="W429" s="176">
        <v>4.4499999999999998E-2</v>
      </c>
      <c r="X429" s="177">
        <f>W429*H429</f>
        <v>0.53400000000000003</v>
      </c>
      <c r="Y429" s="30"/>
      <c r="Z429" s="30"/>
      <c r="AA429" s="30"/>
      <c r="AB429" s="30"/>
      <c r="AC429" s="30"/>
      <c r="AD429" s="30"/>
      <c r="AE429" s="30"/>
      <c r="AR429" s="178" t="s">
        <v>252</v>
      </c>
      <c r="AT429" s="178" t="s">
        <v>161</v>
      </c>
      <c r="AU429" s="178" t="s">
        <v>84</v>
      </c>
      <c r="AY429" s="17" t="s">
        <v>159</v>
      </c>
      <c r="BE429" s="179">
        <f>IF(O429="základní",K429,0)</f>
        <v>0</v>
      </c>
      <c r="BF429" s="179">
        <f>IF(O429="snížená",K429,0)</f>
        <v>0</v>
      </c>
      <c r="BG429" s="179">
        <f>IF(O429="zákl. přenesená",K429,0)</f>
        <v>0</v>
      </c>
      <c r="BH429" s="179">
        <f>IF(O429="sníž. přenesená",K429,0)</f>
        <v>0</v>
      </c>
      <c r="BI429" s="179">
        <f>IF(O429="nulová",K429,0)</f>
        <v>0</v>
      </c>
      <c r="BJ429" s="17" t="s">
        <v>79</v>
      </c>
      <c r="BK429" s="179">
        <f>ROUND(P429*H429,2)</f>
        <v>0</v>
      </c>
      <c r="BL429" s="17" t="s">
        <v>252</v>
      </c>
      <c r="BM429" s="178" t="s">
        <v>680</v>
      </c>
    </row>
    <row r="430" spans="1:65" s="2" customFormat="1" ht="19.5">
      <c r="A430" s="30"/>
      <c r="B430" s="31"/>
      <c r="C430" s="30"/>
      <c r="D430" s="180" t="s">
        <v>167</v>
      </c>
      <c r="E430" s="30"/>
      <c r="F430" s="181" t="s">
        <v>681</v>
      </c>
      <c r="G430" s="30"/>
      <c r="H430" s="30"/>
      <c r="I430" s="95"/>
      <c r="J430" s="95"/>
      <c r="K430" s="30"/>
      <c r="L430" s="30"/>
      <c r="M430" s="31"/>
      <c r="N430" s="182"/>
      <c r="O430" s="183"/>
      <c r="P430" s="56"/>
      <c r="Q430" s="56"/>
      <c r="R430" s="56"/>
      <c r="S430" s="56"/>
      <c r="T430" s="56"/>
      <c r="U430" s="56"/>
      <c r="V430" s="56"/>
      <c r="W430" s="56"/>
      <c r="X430" s="57"/>
      <c r="Y430" s="30"/>
      <c r="Z430" s="30"/>
      <c r="AA430" s="30"/>
      <c r="AB430" s="30"/>
      <c r="AC430" s="30"/>
      <c r="AD430" s="30"/>
      <c r="AE430" s="30"/>
      <c r="AT430" s="17" t="s">
        <v>167</v>
      </c>
      <c r="AU430" s="17" t="s">
        <v>84</v>
      </c>
    </row>
    <row r="431" spans="1:65" s="2" customFormat="1" ht="21.75" customHeight="1">
      <c r="A431" s="30"/>
      <c r="B431" s="165"/>
      <c r="C431" s="166">
        <v>96</v>
      </c>
      <c r="D431" s="166" t="s">
        <v>161</v>
      </c>
      <c r="E431" s="167" t="s">
        <v>682</v>
      </c>
      <c r="F431" s="168" t="s">
        <v>683</v>
      </c>
      <c r="G431" s="169" t="s">
        <v>164</v>
      </c>
      <c r="H431" s="170">
        <v>39.155000000000001</v>
      </c>
      <c r="I431" s="171"/>
      <c r="J431" s="171"/>
      <c r="K431" s="172">
        <f>ROUND(P431*H431,2)</f>
        <v>0</v>
      </c>
      <c r="L431" s="168" t="s">
        <v>178</v>
      </c>
      <c r="M431" s="31"/>
      <c r="N431" s="173" t="s">
        <v>1</v>
      </c>
      <c r="O431" s="174" t="s">
        <v>37</v>
      </c>
      <c r="P431" s="175">
        <f>I431+J431</f>
        <v>0</v>
      </c>
      <c r="Q431" s="175">
        <f>ROUND(I431*H431,2)</f>
        <v>0</v>
      </c>
      <c r="R431" s="175">
        <f>ROUND(J431*H431,2)</f>
        <v>0</v>
      </c>
      <c r="S431" s="56"/>
      <c r="T431" s="176">
        <f>S431*H431</f>
        <v>0</v>
      </c>
      <c r="U431" s="176">
        <v>0</v>
      </c>
      <c r="V431" s="176">
        <f>U431*H431</f>
        <v>0</v>
      </c>
      <c r="W431" s="176">
        <v>1.2999999999999999E-4</v>
      </c>
      <c r="X431" s="177">
        <f>W431*H431</f>
        <v>5.0901499999999999E-3</v>
      </c>
      <c r="Y431" s="30"/>
      <c r="Z431" s="30"/>
      <c r="AA431" s="30"/>
      <c r="AB431" s="30"/>
      <c r="AC431" s="30"/>
      <c r="AD431" s="30"/>
      <c r="AE431" s="30"/>
      <c r="AR431" s="178" t="s">
        <v>252</v>
      </c>
      <c r="AT431" s="178" t="s">
        <v>161</v>
      </c>
      <c r="AU431" s="178" t="s">
        <v>84</v>
      </c>
      <c r="AY431" s="17" t="s">
        <v>159</v>
      </c>
      <c r="BE431" s="179">
        <f>IF(O431="základní",K431,0)</f>
        <v>0</v>
      </c>
      <c r="BF431" s="179">
        <f>IF(O431="snížená",K431,0)</f>
        <v>0</v>
      </c>
      <c r="BG431" s="179">
        <f>IF(O431="zákl. přenesená",K431,0)</f>
        <v>0</v>
      </c>
      <c r="BH431" s="179">
        <f>IF(O431="sníž. přenesená",K431,0)</f>
        <v>0</v>
      </c>
      <c r="BI431" s="179">
        <f>IF(O431="nulová",K431,0)</f>
        <v>0</v>
      </c>
      <c r="BJ431" s="17" t="s">
        <v>79</v>
      </c>
      <c r="BK431" s="179">
        <f>ROUND(P431*H431,2)</f>
        <v>0</v>
      </c>
      <c r="BL431" s="17" t="s">
        <v>252</v>
      </c>
      <c r="BM431" s="178" t="s">
        <v>684</v>
      </c>
    </row>
    <row r="432" spans="1:65" s="2" customFormat="1">
      <c r="A432" s="30"/>
      <c r="B432" s="31"/>
      <c r="C432" s="30"/>
      <c r="D432" s="180" t="s">
        <v>167</v>
      </c>
      <c r="E432" s="30"/>
      <c r="F432" s="181" t="s">
        <v>685</v>
      </c>
      <c r="G432" s="30"/>
      <c r="H432" s="30"/>
      <c r="I432" s="95"/>
      <c r="J432" s="95"/>
      <c r="K432" s="30"/>
      <c r="L432" s="30"/>
      <c r="M432" s="31"/>
      <c r="N432" s="182"/>
      <c r="O432" s="183"/>
      <c r="P432" s="56"/>
      <c r="Q432" s="56"/>
      <c r="R432" s="56"/>
      <c r="S432" s="56"/>
      <c r="T432" s="56"/>
      <c r="U432" s="56"/>
      <c r="V432" s="56"/>
      <c r="W432" s="56"/>
      <c r="X432" s="57"/>
      <c r="Y432" s="30"/>
      <c r="Z432" s="30"/>
      <c r="AA432" s="30"/>
      <c r="AB432" s="30"/>
      <c r="AC432" s="30"/>
      <c r="AD432" s="30"/>
      <c r="AE432" s="30"/>
      <c r="AT432" s="17" t="s">
        <v>167</v>
      </c>
      <c r="AU432" s="17" t="s">
        <v>84</v>
      </c>
    </row>
    <row r="433" spans="1:65" s="13" customFormat="1">
      <c r="B433" s="184"/>
      <c r="D433" s="180" t="s">
        <v>168</v>
      </c>
      <c r="E433" s="185" t="s">
        <v>1</v>
      </c>
      <c r="F433" s="186" t="s">
        <v>92</v>
      </c>
      <c r="H433" s="187">
        <v>39.155000000000001</v>
      </c>
      <c r="I433" s="188"/>
      <c r="J433" s="188"/>
      <c r="M433" s="184"/>
      <c r="N433" s="189"/>
      <c r="O433" s="190"/>
      <c r="P433" s="190"/>
      <c r="Q433" s="190"/>
      <c r="R433" s="190"/>
      <c r="S433" s="190"/>
      <c r="T433" s="190"/>
      <c r="U433" s="190"/>
      <c r="V433" s="190"/>
      <c r="W433" s="190"/>
      <c r="X433" s="191"/>
      <c r="AT433" s="185" t="s">
        <v>168</v>
      </c>
      <c r="AU433" s="185" t="s">
        <v>84</v>
      </c>
      <c r="AV433" s="13" t="s">
        <v>84</v>
      </c>
      <c r="AW433" s="13" t="s">
        <v>4</v>
      </c>
      <c r="AX433" s="13" t="s">
        <v>79</v>
      </c>
      <c r="AY433" s="185" t="s">
        <v>159</v>
      </c>
    </row>
    <row r="434" spans="1:65" s="2" customFormat="1" ht="21.75" customHeight="1">
      <c r="A434" s="30"/>
      <c r="B434" s="165"/>
      <c r="C434" s="166">
        <v>97</v>
      </c>
      <c r="D434" s="166" t="s">
        <v>161</v>
      </c>
      <c r="E434" s="167" t="s">
        <v>687</v>
      </c>
      <c r="F434" s="168" t="s">
        <v>688</v>
      </c>
      <c r="G434" s="169" t="s">
        <v>177</v>
      </c>
      <c r="H434" s="170">
        <v>0</v>
      </c>
      <c r="I434" s="171"/>
      <c r="J434" s="171"/>
      <c r="K434" s="172">
        <f>ROUND(P434*H434,2)</f>
        <v>0</v>
      </c>
      <c r="L434" s="168" t="s">
        <v>178</v>
      </c>
      <c r="M434" s="31"/>
      <c r="N434" s="173" t="s">
        <v>1</v>
      </c>
      <c r="O434" s="174" t="s">
        <v>37</v>
      </c>
      <c r="P434" s="175">
        <f>I434+J434</f>
        <v>0</v>
      </c>
      <c r="Q434" s="175">
        <f>ROUND(I434*H434,2)</f>
        <v>0</v>
      </c>
      <c r="R434" s="175">
        <f>ROUND(J434*H434,2)</f>
        <v>0</v>
      </c>
      <c r="S434" s="56"/>
      <c r="T434" s="176">
        <f>S434*H434</f>
        <v>0</v>
      </c>
      <c r="U434" s="176">
        <v>0</v>
      </c>
      <c r="V434" s="176">
        <f>U434*H434</f>
        <v>0</v>
      </c>
      <c r="W434" s="176">
        <v>0</v>
      </c>
      <c r="X434" s="177">
        <f>W434*H434</f>
        <v>0</v>
      </c>
      <c r="Y434" s="30"/>
      <c r="Z434" s="30"/>
      <c r="AA434" s="30"/>
      <c r="AB434" s="30"/>
      <c r="AC434" s="30"/>
      <c r="AD434" s="30"/>
      <c r="AE434" s="30"/>
      <c r="AR434" s="178" t="s">
        <v>252</v>
      </c>
      <c r="AT434" s="178" t="s">
        <v>161</v>
      </c>
      <c r="AU434" s="178" t="s">
        <v>84</v>
      </c>
      <c r="AY434" s="17" t="s">
        <v>159</v>
      </c>
      <c r="BE434" s="179">
        <f>IF(O434="základní",K434,0)</f>
        <v>0</v>
      </c>
      <c r="BF434" s="179">
        <f>IF(O434="snížená",K434,0)</f>
        <v>0</v>
      </c>
      <c r="BG434" s="179">
        <f>IF(O434="zákl. přenesená",K434,0)</f>
        <v>0</v>
      </c>
      <c r="BH434" s="179">
        <f>IF(O434="sníž. přenesená",K434,0)</f>
        <v>0</v>
      </c>
      <c r="BI434" s="179">
        <f>IF(O434="nulová",K434,0)</f>
        <v>0</v>
      </c>
      <c r="BJ434" s="17" t="s">
        <v>79</v>
      </c>
      <c r="BK434" s="179">
        <f>ROUND(P434*H434,2)</f>
        <v>0</v>
      </c>
      <c r="BL434" s="17" t="s">
        <v>252</v>
      </c>
      <c r="BM434" s="178" t="s">
        <v>689</v>
      </c>
    </row>
    <row r="435" spans="1:65" s="2" customFormat="1" ht="29.25">
      <c r="A435" s="30"/>
      <c r="B435" s="31"/>
      <c r="C435" s="30"/>
      <c r="D435" s="180" t="s">
        <v>167</v>
      </c>
      <c r="E435" s="30"/>
      <c r="F435" s="181" t="s">
        <v>690</v>
      </c>
      <c r="G435" s="30"/>
      <c r="H435" s="30"/>
      <c r="I435" s="95"/>
      <c r="J435" s="95"/>
      <c r="K435" s="30"/>
      <c r="L435" s="30"/>
      <c r="M435" s="31"/>
      <c r="N435" s="182"/>
      <c r="O435" s="183"/>
      <c r="P435" s="56"/>
      <c r="Q435" s="56"/>
      <c r="R435" s="56"/>
      <c r="S435" s="56"/>
      <c r="T435" s="56"/>
      <c r="U435" s="56"/>
      <c r="V435" s="56"/>
      <c r="W435" s="56"/>
      <c r="X435" s="57"/>
      <c r="Y435" s="30"/>
      <c r="Z435" s="30"/>
      <c r="AA435" s="30"/>
      <c r="AB435" s="30"/>
      <c r="AC435" s="30"/>
      <c r="AD435" s="30"/>
      <c r="AE435" s="30"/>
      <c r="AT435" s="17" t="s">
        <v>167</v>
      </c>
      <c r="AU435" s="17" t="s">
        <v>84</v>
      </c>
    </row>
    <row r="436" spans="1:65" s="12" customFormat="1" ht="22.9" customHeight="1">
      <c r="B436" s="151"/>
      <c r="D436" s="152" t="s">
        <v>73</v>
      </c>
      <c r="E436" s="163" t="s">
        <v>691</v>
      </c>
      <c r="F436" s="163" t="s">
        <v>692</v>
      </c>
      <c r="I436" s="154"/>
      <c r="J436" s="154"/>
      <c r="K436" s="164">
        <f>BK436</f>
        <v>0</v>
      </c>
      <c r="M436" s="151"/>
      <c r="N436" s="156"/>
      <c r="O436" s="157"/>
      <c r="P436" s="157"/>
      <c r="Q436" s="158">
        <f>SUM(Q437:Q459)</f>
        <v>0</v>
      </c>
      <c r="R436" s="158">
        <f>SUM(R437:R459)</f>
        <v>0</v>
      </c>
      <c r="S436" s="157"/>
      <c r="T436" s="159">
        <f>SUM(T437:T459)</f>
        <v>0</v>
      </c>
      <c r="U436" s="157"/>
      <c r="V436" s="159">
        <f>SUM(V437:V459)</f>
        <v>5.8037499999999999E-2</v>
      </c>
      <c r="W436" s="157"/>
      <c r="X436" s="160">
        <f>SUM(X437:X459)</f>
        <v>0</v>
      </c>
      <c r="AR436" s="152" t="s">
        <v>84</v>
      </c>
      <c r="AT436" s="161" t="s">
        <v>73</v>
      </c>
      <c r="AU436" s="161" t="s">
        <v>79</v>
      </c>
      <c r="AY436" s="152" t="s">
        <v>159</v>
      </c>
      <c r="BK436" s="162">
        <f>SUM(BK437:BK459)</f>
        <v>0</v>
      </c>
    </row>
    <row r="437" spans="1:65" s="2" customFormat="1" ht="21.75" customHeight="1">
      <c r="A437" s="30"/>
      <c r="B437" s="165"/>
      <c r="C437" s="166">
        <v>98</v>
      </c>
      <c r="D437" s="166" t="s">
        <v>161</v>
      </c>
      <c r="E437" s="167" t="s">
        <v>693</v>
      </c>
      <c r="F437" s="168" t="s">
        <v>694</v>
      </c>
      <c r="G437" s="169" t="s">
        <v>164</v>
      </c>
      <c r="H437" s="170">
        <v>5.25</v>
      </c>
      <c r="I437" s="171"/>
      <c r="J437" s="171"/>
      <c r="K437" s="172">
        <f>ROUND(P437*H437,2)</f>
        <v>0</v>
      </c>
      <c r="L437" s="168" t="s">
        <v>178</v>
      </c>
      <c r="M437" s="31"/>
      <c r="N437" s="173" t="s">
        <v>1</v>
      </c>
      <c r="O437" s="174" t="s">
        <v>37</v>
      </c>
      <c r="P437" s="175">
        <f>I437+J437</f>
        <v>0</v>
      </c>
      <c r="Q437" s="175">
        <f>ROUND(I437*H437,2)</f>
        <v>0</v>
      </c>
      <c r="R437" s="175">
        <f>ROUND(J437*H437,2)</f>
        <v>0</v>
      </c>
      <c r="S437" s="56"/>
      <c r="T437" s="176">
        <f>S437*H437</f>
        <v>0</v>
      </c>
      <c r="U437" s="176">
        <v>2.7E-4</v>
      </c>
      <c r="V437" s="176">
        <f>U437*H437</f>
        <v>1.4174999999999999E-3</v>
      </c>
      <c r="W437" s="176">
        <v>0</v>
      </c>
      <c r="X437" s="177">
        <f>W437*H437</f>
        <v>0</v>
      </c>
      <c r="Y437" s="30"/>
      <c r="Z437" s="30"/>
      <c r="AA437" s="30"/>
      <c r="AB437" s="30"/>
      <c r="AC437" s="30"/>
      <c r="AD437" s="30"/>
      <c r="AE437" s="30"/>
      <c r="AR437" s="178" t="s">
        <v>252</v>
      </c>
      <c r="AT437" s="178" t="s">
        <v>161</v>
      </c>
      <c r="AU437" s="178" t="s">
        <v>84</v>
      </c>
      <c r="AY437" s="17" t="s">
        <v>159</v>
      </c>
      <c r="BE437" s="179">
        <f>IF(O437="základní",K437,0)</f>
        <v>0</v>
      </c>
      <c r="BF437" s="179">
        <f>IF(O437="snížená",K437,0)</f>
        <v>0</v>
      </c>
      <c r="BG437" s="179">
        <f>IF(O437="zákl. přenesená",K437,0)</f>
        <v>0</v>
      </c>
      <c r="BH437" s="179">
        <f>IF(O437="sníž. přenesená",K437,0)</f>
        <v>0</v>
      </c>
      <c r="BI437" s="179">
        <f>IF(O437="nulová",K437,0)</f>
        <v>0</v>
      </c>
      <c r="BJ437" s="17" t="s">
        <v>79</v>
      </c>
      <c r="BK437" s="179">
        <f>ROUND(P437*H437,2)</f>
        <v>0</v>
      </c>
      <c r="BL437" s="17" t="s">
        <v>252</v>
      </c>
      <c r="BM437" s="178" t="s">
        <v>695</v>
      </c>
    </row>
    <row r="438" spans="1:65" s="2" customFormat="1" ht="19.5">
      <c r="A438" s="30"/>
      <c r="B438" s="31"/>
      <c r="C438" s="30"/>
      <c r="D438" s="180" t="s">
        <v>167</v>
      </c>
      <c r="E438" s="30"/>
      <c r="F438" s="181" t="s">
        <v>696</v>
      </c>
      <c r="G438" s="30"/>
      <c r="H438" s="30"/>
      <c r="I438" s="95"/>
      <c r="J438" s="95"/>
      <c r="K438" s="30"/>
      <c r="L438" s="30"/>
      <c r="M438" s="31"/>
      <c r="N438" s="182"/>
      <c r="O438" s="183"/>
      <c r="P438" s="56"/>
      <c r="Q438" s="56"/>
      <c r="R438" s="56"/>
      <c r="S438" s="56"/>
      <c r="T438" s="56"/>
      <c r="U438" s="56"/>
      <c r="V438" s="56"/>
      <c r="W438" s="56"/>
      <c r="X438" s="57"/>
      <c r="Y438" s="30"/>
      <c r="Z438" s="30"/>
      <c r="AA438" s="30"/>
      <c r="AB438" s="30"/>
      <c r="AC438" s="30"/>
      <c r="AD438" s="30"/>
      <c r="AE438" s="30"/>
      <c r="AT438" s="17" t="s">
        <v>167</v>
      </c>
      <c r="AU438" s="17" t="s">
        <v>84</v>
      </c>
    </row>
    <row r="439" spans="1:65" s="13" customFormat="1">
      <c r="B439" s="184"/>
      <c r="D439" s="180" t="s">
        <v>168</v>
      </c>
      <c r="E439" s="185" t="s">
        <v>1</v>
      </c>
      <c r="F439" s="186" t="s">
        <v>697</v>
      </c>
      <c r="H439" s="187">
        <v>5.25</v>
      </c>
      <c r="I439" s="188"/>
      <c r="J439" s="188"/>
      <c r="M439" s="184"/>
      <c r="N439" s="189"/>
      <c r="O439" s="190"/>
      <c r="P439" s="190"/>
      <c r="Q439" s="190"/>
      <c r="R439" s="190"/>
      <c r="S439" s="190"/>
      <c r="T439" s="190"/>
      <c r="U439" s="190"/>
      <c r="V439" s="190"/>
      <c r="W439" s="190"/>
      <c r="X439" s="191"/>
      <c r="AT439" s="185" t="s">
        <v>168</v>
      </c>
      <c r="AU439" s="185" t="s">
        <v>84</v>
      </c>
      <c r="AV439" s="13" t="s">
        <v>84</v>
      </c>
      <c r="AW439" s="13" t="s">
        <v>4</v>
      </c>
      <c r="AX439" s="13" t="s">
        <v>79</v>
      </c>
      <c r="AY439" s="185" t="s">
        <v>159</v>
      </c>
    </row>
    <row r="440" spans="1:65" s="2" customFormat="1" ht="16.5" customHeight="1">
      <c r="A440" s="30"/>
      <c r="B440" s="165"/>
      <c r="C440" s="200">
        <v>99</v>
      </c>
      <c r="D440" s="200" t="s">
        <v>182</v>
      </c>
      <c r="E440" s="201" t="s">
        <v>699</v>
      </c>
      <c r="F440" s="202" t="s">
        <v>700</v>
      </c>
      <c r="G440" s="203" t="s">
        <v>173</v>
      </c>
      <c r="H440" s="204">
        <v>1</v>
      </c>
      <c r="I440" s="205"/>
      <c r="J440" s="206"/>
      <c r="K440" s="207">
        <f>ROUND(P440*H440,2)</f>
        <v>0</v>
      </c>
      <c r="L440" s="168" t="s">
        <v>1018</v>
      </c>
      <c r="M440" s="208"/>
      <c r="N440" s="209" t="s">
        <v>1</v>
      </c>
      <c r="O440" s="174" t="s">
        <v>37</v>
      </c>
      <c r="P440" s="175">
        <f>I440+J440</f>
        <v>0</v>
      </c>
      <c r="Q440" s="175">
        <f>ROUND(I440*H440,2)</f>
        <v>0</v>
      </c>
      <c r="R440" s="175">
        <f>ROUND(J440*H440,2)</f>
        <v>0</v>
      </c>
      <c r="S440" s="56"/>
      <c r="T440" s="176">
        <f>S440*H440</f>
        <v>0</v>
      </c>
      <c r="U440" s="176">
        <v>2.562E-2</v>
      </c>
      <c r="V440" s="176">
        <f>U440*H440</f>
        <v>2.562E-2</v>
      </c>
      <c r="W440" s="176">
        <v>0</v>
      </c>
      <c r="X440" s="177">
        <f>W440*H440</f>
        <v>0</v>
      </c>
      <c r="Y440" s="30"/>
      <c r="Z440" s="30"/>
      <c r="AA440" s="30"/>
      <c r="AB440" s="30"/>
      <c r="AC440" s="30"/>
      <c r="AD440" s="30"/>
      <c r="AE440" s="30"/>
      <c r="AR440" s="178" t="s">
        <v>345</v>
      </c>
      <c r="AT440" s="178" t="s">
        <v>182</v>
      </c>
      <c r="AU440" s="178" t="s">
        <v>84</v>
      </c>
      <c r="AY440" s="17" t="s">
        <v>159</v>
      </c>
      <c r="BE440" s="179">
        <f>IF(O440="základní",K440,0)</f>
        <v>0</v>
      </c>
      <c r="BF440" s="179">
        <f>IF(O440="snížená",K440,0)</f>
        <v>0</v>
      </c>
      <c r="BG440" s="179">
        <f>IF(O440="zákl. přenesená",K440,0)</f>
        <v>0</v>
      </c>
      <c r="BH440" s="179">
        <f>IF(O440="sníž. přenesená",K440,0)</f>
        <v>0</v>
      </c>
      <c r="BI440" s="179">
        <f>IF(O440="nulová",K440,0)</f>
        <v>0</v>
      </c>
      <c r="BJ440" s="17" t="s">
        <v>79</v>
      </c>
      <c r="BK440" s="179">
        <f>ROUND(P440*H440,2)</f>
        <v>0</v>
      </c>
      <c r="BL440" s="17" t="s">
        <v>252</v>
      </c>
      <c r="BM440" s="178" t="s">
        <v>701</v>
      </c>
    </row>
    <row r="441" spans="1:65" s="2" customFormat="1" ht="19.5">
      <c r="A441" s="30"/>
      <c r="B441" s="31"/>
      <c r="C441" s="30"/>
      <c r="D441" s="180" t="s">
        <v>167</v>
      </c>
      <c r="E441" s="30"/>
      <c r="F441" s="181" t="s">
        <v>1033</v>
      </c>
      <c r="G441" s="30"/>
      <c r="H441" s="30"/>
      <c r="I441" s="95"/>
      <c r="J441" s="95"/>
      <c r="K441" s="30"/>
      <c r="L441" s="30"/>
      <c r="M441" s="31"/>
      <c r="N441" s="182"/>
      <c r="O441" s="183"/>
      <c r="P441" s="56"/>
      <c r="Q441" s="56"/>
      <c r="R441" s="56"/>
      <c r="S441" s="56"/>
      <c r="T441" s="56"/>
      <c r="U441" s="56"/>
      <c r="V441" s="56"/>
      <c r="W441" s="56"/>
      <c r="X441" s="57"/>
      <c r="Y441" s="30"/>
      <c r="Z441" s="30"/>
      <c r="AA441" s="30"/>
      <c r="AB441" s="30"/>
      <c r="AC441" s="30"/>
      <c r="AD441" s="30"/>
      <c r="AE441" s="30"/>
      <c r="AT441" s="17" t="s">
        <v>167</v>
      </c>
      <c r="AU441" s="17" t="s">
        <v>84</v>
      </c>
    </row>
    <row r="442" spans="1:65" s="2" customFormat="1" ht="21.75" customHeight="1">
      <c r="A442" s="30"/>
      <c r="B442" s="165"/>
      <c r="C442" s="166">
        <v>100</v>
      </c>
      <c r="D442" s="166" t="s">
        <v>161</v>
      </c>
      <c r="E442" s="167" t="s">
        <v>703</v>
      </c>
      <c r="F442" s="168" t="s">
        <v>704</v>
      </c>
      <c r="G442" s="169" t="s">
        <v>164</v>
      </c>
      <c r="H442" s="170">
        <v>3.24</v>
      </c>
      <c r="I442" s="171"/>
      <c r="J442" s="171"/>
      <c r="K442" s="172">
        <f>ROUND(P442*H442,2)</f>
        <v>0</v>
      </c>
      <c r="L442" s="168" t="s">
        <v>178</v>
      </c>
      <c r="M442" s="31"/>
      <c r="N442" s="173" t="s">
        <v>1</v>
      </c>
      <c r="O442" s="174" t="s">
        <v>37</v>
      </c>
      <c r="P442" s="175">
        <f>I442+J442</f>
        <v>0</v>
      </c>
      <c r="Q442" s="175">
        <f>ROUND(I442*H442,2)</f>
        <v>0</v>
      </c>
      <c r="R442" s="175">
        <f>ROUND(J442*H442,2)</f>
        <v>0</v>
      </c>
      <c r="S442" s="56"/>
      <c r="T442" s="176">
        <f>S442*H442</f>
        <v>0</v>
      </c>
      <c r="U442" s="176">
        <v>0</v>
      </c>
      <c r="V442" s="176">
        <f>U442*H442</f>
        <v>0</v>
      </c>
      <c r="W442" s="176">
        <v>0</v>
      </c>
      <c r="X442" s="177">
        <f>W442*H442</f>
        <v>0</v>
      </c>
      <c r="Y442" s="30"/>
      <c r="Z442" s="30"/>
      <c r="AA442" s="30"/>
      <c r="AB442" s="30"/>
      <c r="AC442" s="30"/>
      <c r="AD442" s="30"/>
      <c r="AE442" s="30"/>
      <c r="AR442" s="178" t="s">
        <v>252</v>
      </c>
      <c r="AT442" s="178" t="s">
        <v>161</v>
      </c>
      <c r="AU442" s="178" t="s">
        <v>84</v>
      </c>
      <c r="AY442" s="17" t="s">
        <v>159</v>
      </c>
      <c r="BE442" s="179">
        <f>IF(O442="základní",K442,0)</f>
        <v>0</v>
      </c>
      <c r="BF442" s="179">
        <f>IF(O442="snížená",K442,0)</f>
        <v>0</v>
      </c>
      <c r="BG442" s="179">
        <f>IF(O442="zákl. přenesená",K442,0)</f>
        <v>0</v>
      </c>
      <c r="BH442" s="179">
        <f>IF(O442="sníž. přenesená",K442,0)</f>
        <v>0</v>
      </c>
      <c r="BI442" s="179">
        <f>IF(O442="nulová",K442,0)</f>
        <v>0</v>
      </c>
      <c r="BJ442" s="17" t="s">
        <v>79</v>
      </c>
      <c r="BK442" s="179">
        <f>ROUND(P442*H442,2)</f>
        <v>0</v>
      </c>
      <c r="BL442" s="17" t="s">
        <v>252</v>
      </c>
      <c r="BM442" s="178" t="s">
        <v>705</v>
      </c>
    </row>
    <row r="443" spans="1:65" s="2" customFormat="1" ht="19.5">
      <c r="A443" s="30"/>
      <c r="B443" s="31"/>
      <c r="C443" s="30"/>
      <c r="D443" s="180" t="s">
        <v>167</v>
      </c>
      <c r="E443" s="30"/>
      <c r="F443" s="181" t="s">
        <v>706</v>
      </c>
      <c r="G443" s="30"/>
      <c r="H443" s="30"/>
      <c r="I443" s="95"/>
      <c r="J443" s="95"/>
      <c r="K443" s="30"/>
      <c r="L443" s="30"/>
      <c r="M443" s="31"/>
      <c r="N443" s="182"/>
      <c r="O443" s="183"/>
      <c r="P443" s="56"/>
      <c r="Q443" s="56"/>
      <c r="R443" s="56"/>
      <c r="S443" s="56"/>
      <c r="T443" s="56"/>
      <c r="U443" s="56"/>
      <c r="V443" s="56"/>
      <c r="W443" s="56"/>
      <c r="X443" s="57"/>
      <c r="Y443" s="30"/>
      <c r="Z443" s="30"/>
      <c r="AA443" s="30"/>
      <c r="AB443" s="30"/>
      <c r="AC443" s="30"/>
      <c r="AD443" s="30"/>
      <c r="AE443" s="30"/>
      <c r="AT443" s="17" t="s">
        <v>167</v>
      </c>
      <c r="AU443" s="17" t="s">
        <v>84</v>
      </c>
    </row>
    <row r="444" spans="1:65" s="13" customFormat="1">
      <c r="B444" s="184"/>
      <c r="D444" s="180" t="s">
        <v>168</v>
      </c>
      <c r="E444" s="185" t="s">
        <v>1</v>
      </c>
      <c r="F444" s="186" t="s">
        <v>707</v>
      </c>
      <c r="H444" s="187">
        <v>3.24</v>
      </c>
      <c r="I444" s="188"/>
      <c r="J444" s="188"/>
      <c r="M444" s="184"/>
      <c r="N444" s="189"/>
      <c r="O444" s="190"/>
      <c r="P444" s="190"/>
      <c r="Q444" s="190"/>
      <c r="R444" s="190"/>
      <c r="S444" s="190"/>
      <c r="T444" s="190"/>
      <c r="U444" s="190"/>
      <c r="V444" s="190"/>
      <c r="W444" s="190"/>
      <c r="X444" s="191"/>
      <c r="AT444" s="185" t="s">
        <v>168</v>
      </c>
      <c r="AU444" s="185" t="s">
        <v>84</v>
      </c>
      <c r="AV444" s="13" t="s">
        <v>84</v>
      </c>
      <c r="AW444" s="13" t="s">
        <v>4</v>
      </c>
      <c r="AX444" s="13" t="s">
        <v>79</v>
      </c>
      <c r="AY444" s="185" t="s">
        <v>159</v>
      </c>
    </row>
    <row r="445" spans="1:65" s="2" customFormat="1" ht="16.5" customHeight="1">
      <c r="A445" s="30"/>
      <c r="B445" s="165"/>
      <c r="C445" s="166">
        <v>101</v>
      </c>
      <c r="D445" s="166" t="s">
        <v>161</v>
      </c>
      <c r="E445" s="167" t="s">
        <v>709</v>
      </c>
      <c r="F445" s="168" t="s">
        <v>710</v>
      </c>
      <c r="G445" s="169" t="s">
        <v>173</v>
      </c>
      <c r="H445" s="170">
        <v>1</v>
      </c>
      <c r="I445" s="171"/>
      <c r="J445" s="171"/>
      <c r="K445" s="172">
        <f>ROUND(P445*H445,2)</f>
        <v>0</v>
      </c>
      <c r="L445" s="168" t="s">
        <v>1018</v>
      </c>
      <c r="M445" s="31"/>
      <c r="N445" s="173" t="s">
        <v>1</v>
      </c>
      <c r="O445" s="174" t="s">
        <v>37</v>
      </c>
      <c r="P445" s="175">
        <f>I445+J445</f>
        <v>0</v>
      </c>
      <c r="Q445" s="175">
        <f>ROUND(I445*H445,2)</f>
        <v>0</v>
      </c>
      <c r="R445" s="175">
        <f>ROUND(J445*H445,2)</f>
        <v>0</v>
      </c>
      <c r="S445" s="56"/>
      <c r="T445" s="176">
        <f>S445*H445</f>
        <v>0</v>
      </c>
      <c r="U445" s="176">
        <v>0</v>
      </c>
      <c r="V445" s="176">
        <f>U445*H445</f>
        <v>0</v>
      </c>
      <c r="W445" s="176">
        <v>0</v>
      </c>
      <c r="X445" s="177">
        <f>W445*H445</f>
        <v>0</v>
      </c>
      <c r="Y445" s="30"/>
      <c r="Z445" s="30"/>
      <c r="AA445" s="30"/>
      <c r="AB445" s="30"/>
      <c r="AC445" s="30"/>
      <c r="AD445" s="30"/>
      <c r="AE445" s="30"/>
      <c r="AR445" s="178" t="s">
        <v>252</v>
      </c>
      <c r="AT445" s="178" t="s">
        <v>161</v>
      </c>
      <c r="AU445" s="178" t="s">
        <v>84</v>
      </c>
      <c r="AY445" s="17" t="s">
        <v>159</v>
      </c>
      <c r="BE445" s="179">
        <f>IF(O445="základní",K445,0)</f>
        <v>0</v>
      </c>
      <c r="BF445" s="179">
        <f>IF(O445="snížená",K445,0)</f>
        <v>0</v>
      </c>
      <c r="BG445" s="179">
        <f>IF(O445="zákl. přenesená",K445,0)</f>
        <v>0</v>
      </c>
      <c r="BH445" s="179">
        <f>IF(O445="sníž. přenesená",K445,0)</f>
        <v>0</v>
      </c>
      <c r="BI445" s="179">
        <f>IF(O445="nulová",K445,0)</f>
        <v>0</v>
      </c>
      <c r="BJ445" s="17" t="s">
        <v>79</v>
      </c>
      <c r="BK445" s="179">
        <f>ROUND(P445*H445,2)</f>
        <v>0</v>
      </c>
      <c r="BL445" s="17" t="s">
        <v>252</v>
      </c>
      <c r="BM445" s="178" t="s">
        <v>711</v>
      </c>
    </row>
    <row r="446" spans="1:65" s="2" customFormat="1">
      <c r="A446" s="30"/>
      <c r="B446" s="31"/>
      <c r="C446" s="30"/>
      <c r="D446" s="180" t="s">
        <v>167</v>
      </c>
      <c r="E446" s="30"/>
      <c r="F446" s="181" t="s">
        <v>1034</v>
      </c>
      <c r="G446" s="30"/>
      <c r="H446" s="30"/>
      <c r="I446" s="95"/>
      <c r="J446" s="95"/>
      <c r="K446" s="30"/>
      <c r="L446" s="30"/>
      <c r="M446" s="31"/>
      <c r="N446" s="182"/>
      <c r="O446" s="183"/>
      <c r="P446" s="56"/>
      <c r="Q446" s="56"/>
      <c r="R446" s="56"/>
      <c r="S446" s="56"/>
      <c r="T446" s="56"/>
      <c r="U446" s="56"/>
      <c r="V446" s="56"/>
      <c r="W446" s="56"/>
      <c r="X446" s="57"/>
      <c r="Y446" s="30"/>
      <c r="Z446" s="30"/>
      <c r="AA446" s="30"/>
      <c r="AB446" s="30"/>
      <c r="AC446" s="30"/>
      <c r="AD446" s="30"/>
      <c r="AE446" s="30"/>
      <c r="AT446" s="17" t="s">
        <v>167</v>
      </c>
      <c r="AU446" s="17" t="s">
        <v>84</v>
      </c>
    </row>
    <row r="447" spans="1:65" s="13" customFormat="1">
      <c r="B447" s="184"/>
      <c r="D447" s="180" t="s">
        <v>168</v>
      </c>
      <c r="E447" s="185" t="s">
        <v>1</v>
      </c>
      <c r="F447" s="186" t="s">
        <v>79</v>
      </c>
      <c r="H447" s="187">
        <v>1</v>
      </c>
      <c r="I447" s="188"/>
      <c r="J447" s="188"/>
      <c r="M447" s="184"/>
      <c r="N447" s="189"/>
      <c r="O447" s="190"/>
      <c r="P447" s="190"/>
      <c r="Q447" s="190"/>
      <c r="R447" s="190"/>
      <c r="S447" s="190"/>
      <c r="T447" s="190"/>
      <c r="U447" s="190"/>
      <c r="V447" s="190"/>
      <c r="W447" s="190"/>
      <c r="X447" s="191"/>
      <c r="AT447" s="185" t="s">
        <v>168</v>
      </c>
      <c r="AU447" s="185" t="s">
        <v>84</v>
      </c>
      <c r="AV447" s="13" t="s">
        <v>84</v>
      </c>
      <c r="AW447" s="13" t="s">
        <v>4</v>
      </c>
      <c r="AX447" s="13" t="s">
        <v>79</v>
      </c>
      <c r="AY447" s="185" t="s">
        <v>159</v>
      </c>
    </row>
    <row r="448" spans="1:65" s="15" customFormat="1">
      <c r="B448" s="210"/>
      <c r="D448" s="180" t="s">
        <v>168</v>
      </c>
      <c r="E448" s="211" t="s">
        <v>1</v>
      </c>
      <c r="F448" s="212" t="s">
        <v>712</v>
      </c>
      <c r="H448" s="211" t="s">
        <v>1</v>
      </c>
      <c r="I448" s="213"/>
      <c r="J448" s="213"/>
      <c r="M448" s="210"/>
      <c r="N448" s="214"/>
      <c r="O448" s="215"/>
      <c r="P448" s="215"/>
      <c r="Q448" s="215"/>
      <c r="R448" s="215"/>
      <c r="S448" s="215"/>
      <c r="T448" s="215"/>
      <c r="U448" s="215"/>
      <c r="V448" s="215"/>
      <c r="W448" s="215"/>
      <c r="X448" s="216"/>
      <c r="AT448" s="211" t="s">
        <v>168</v>
      </c>
      <c r="AU448" s="211" t="s">
        <v>84</v>
      </c>
      <c r="AV448" s="15" t="s">
        <v>79</v>
      </c>
      <c r="AW448" s="15" t="s">
        <v>4</v>
      </c>
      <c r="AX448" s="15" t="s">
        <v>74</v>
      </c>
      <c r="AY448" s="211" t="s">
        <v>159</v>
      </c>
    </row>
    <row r="449" spans="1:65" s="15" customFormat="1">
      <c r="B449" s="210"/>
      <c r="D449" s="180" t="s">
        <v>168</v>
      </c>
      <c r="E449" s="211" t="s">
        <v>1</v>
      </c>
      <c r="F449" s="212" t="s">
        <v>713</v>
      </c>
      <c r="H449" s="211" t="s">
        <v>1</v>
      </c>
      <c r="I449" s="213"/>
      <c r="J449" s="213"/>
      <c r="M449" s="210"/>
      <c r="N449" s="214"/>
      <c r="O449" s="215"/>
      <c r="P449" s="215"/>
      <c r="Q449" s="215"/>
      <c r="R449" s="215"/>
      <c r="S449" s="215"/>
      <c r="T449" s="215"/>
      <c r="U449" s="215"/>
      <c r="V449" s="215"/>
      <c r="W449" s="215"/>
      <c r="X449" s="216"/>
      <c r="AT449" s="211" t="s">
        <v>168</v>
      </c>
      <c r="AU449" s="211" t="s">
        <v>84</v>
      </c>
      <c r="AV449" s="15" t="s">
        <v>79</v>
      </c>
      <c r="AW449" s="15" t="s">
        <v>4</v>
      </c>
      <c r="AX449" s="15" t="s">
        <v>74</v>
      </c>
      <c r="AY449" s="211" t="s">
        <v>159</v>
      </c>
    </row>
    <row r="450" spans="1:65" s="2" customFormat="1" ht="21.75" customHeight="1">
      <c r="A450" s="30"/>
      <c r="B450" s="165"/>
      <c r="C450" s="166">
        <v>102</v>
      </c>
      <c r="D450" s="166" t="s">
        <v>161</v>
      </c>
      <c r="E450" s="167" t="s">
        <v>714</v>
      </c>
      <c r="F450" s="168" t="s">
        <v>715</v>
      </c>
      <c r="G450" s="169" t="s">
        <v>173</v>
      </c>
      <c r="H450" s="170">
        <v>1</v>
      </c>
      <c r="I450" s="171"/>
      <c r="J450" s="171"/>
      <c r="K450" s="172">
        <f>ROUND(P450*H450,2)</f>
        <v>0</v>
      </c>
      <c r="L450" s="168" t="s">
        <v>1018</v>
      </c>
      <c r="M450" s="31"/>
      <c r="N450" s="173" t="s">
        <v>1</v>
      </c>
      <c r="O450" s="174" t="s">
        <v>37</v>
      </c>
      <c r="P450" s="175">
        <f>I450+J450</f>
        <v>0</v>
      </c>
      <c r="Q450" s="175">
        <f>ROUND(I450*H450,2)</f>
        <v>0</v>
      </c>
      <c r="R450" s="175">
        <f>ROUND(J450*H450,2)</f>
        <v>0</v>
      </c>
      <c r="S450" s="56"/>
      <c r="T450" s="176">
        <f>S450*H450</f>
        <v>0</v>
      </c>
      <c r="U450" s="176">
        <v>0</v>
      </c>
      <c r="V450" s="176">
        <f>U450*H450</f>
        <v>0</v>
      </c>
      <c r="W450" s="176">
        <v>0</v>
      </c>
      <c r="X450" s="177">
        <f>W450*H450</f>
        <v>0</v>
      </c>
      <c r="Y450" s="30"/>
      <c r="Z450" s="30"/>
      <c r="AA450" s="30"/>
      <c r="AB450" s="30"/>
      <c r="AC450" s="30"/>
      <c r="AD450" s="30"/>
      <c r="AE450" s="30"/>
      <c r="AR450" s="178" t="s">
        <v>252</v>
      </c>
      <c r="AT450" s="178" t="s">
        <v>161</v>
      </c>
      <c r="AU450" s="178" t="s">
        <v>84</v>
      </c>
      <c r="AY450" s="17" t="s">
        <v>159</v>
      </c>
      <c r="BE450" s="179">
        <f>IF(O450="základní",K450,0)</f>
        <v>0</v>
      </c>
      <c r="BF450" s="179">
        <f>IF(O450="snížená",K450,0)</f>
        <v>0</v>
      </c>
      <c r="BG450" s="179">
        <f>IF(O450="zákl. přenesená",K450,0)</f>
        <v>0</v>
      </c>
      <c r="BH450" s="179">
        <f>IF(O450="sníž. přenesená",K450,0)</f>
        <v>0</v>
      </c>
      <c r="BI450" s="179">
        <f>IF(O450="nulová",K450,0)</f>
        <v>0</v>
      </c>
      <c r="BJ450" s="17" t="s">
        <v>79</v>
      </c>
      <c r="BK450" s="179">
        <f>ROUND(P450*H450,2)</f>
        <v>0</v>
      </c>
      <c r="BL450" s="17" t="s">
        <v>252</v>
      </c>
      <c r="BM450" s="178" t="s">
        <v>716</v>
      </c>
    </row>
    <row r="451" spans="1:65" s="2" customFormat="1" ht="29.25">
      <c r="A451" s="30"/>
      <c r="B451" s="31"/>
      <c r="C451" s="30"/>
      <c r="D451" s="180" t="s">
        <v>167</v>
      </c>
      <c r="E451" s="30"/>
      <c r="F451" s="181" t="s">
        <v>717</v>
      </c>
      <c r="G451" s="30"/>
      <c r="H451" s="30"/>
      <c r="I451" s="95"/>
      <c r="J451" s="95"/>
      <c r="K451" s="30"/>
      <c r="L451" s="30"/>
      <c r="M451" s="31"/>
      <c r="N451" s="182"/>
      <c r="O451" s="183"/>
      <c r="P451" s="56"/>
      <c r="Q451" s="56"/>
      <c r="R451" s="56"/>
      <c r="S451" s="56"/>
      <c r="T451" s="56"/>
      <c r="U451" s="56"/>
      <c r="V451" s="56"/>
      <c r="W451" s="56"/>
      <c r="X451" s="57"/>
      <c r="Y451" s="30"/>
      <c r="Z451" s="30"/>
      <c r="AA451" s="30"/>
      <c r="AB451" s="30"/>
      <c r="AC451" s="30"/>
      <c r="AD451" s="30"/>
      <c r="AE451" s="30"/>
      <c r="AT451" s="17" t="s">
        <v>167</v>
      </c>
      <c r="AU451" s="17" t="s">
        <v>84</v>
      </c>
    </row>
    <row r="452" spans="1:65" s="2" customFormat="1" ht="34.5" customHeight="1">
      <c r="A452" s="30"/>
      <c r="B452" s="165"/>
      <c r="C452" s="200">
        <v>103</v>
      </c>
      <c r="D452" s="200" t="s">
        <v>182</v>
      </c>
      <c r="E452" s="201" t="s">
        <v>719</v>
      </c>
      <c r="F452" s="202" t="s">
        <v>1037</v>
      </c>
      <c r="G452" s="203" t="s">
        <v>173</v>
      </c>
      <c r="H452" s="204">
        <v>1</v>
      </c>
      <c r="I452" s="205"/>
      <c r="J452" s="206"/>
      <c r="K452" s="207">
        <f>ROUND(P452*H452,2)</f>
        <v>0</v>
      </c>
      <c r="L452" s="202" t="s">
        <v>1018</v>
      </c>
      <c r="M452" s="208"/>
      <c r="N452" s="209" t="s">
        <v>1</v>
      </c>
      <c r="O452" s="174" t="s">
        <v>37</v>
      </c>
      <c r="P452" s="175">
        <f>I452+J452</f>
        <v>0</v>
      </c>
      <c r="Q452" s="175">
        <f>ROUND(I452*H452,2)</f>
        <v>0</v>
      </c>
      <c r="R452" s="175">
        <f>ROUND(J452*H452,2)</f>
        <v>0</v>
      </c>
      <c r="S452" s="56"/>
      <c r="T452" s="176">
        <f>S452*H452</f>
        <v>0</v>
      </c>
      <c r="U452" s="176">
        <v>1.6E-2</v>
      </c>
      <c r="V452" s="176">
        <f>U452*H452</f>
        <v>1.6E-2</v>
      </c>
      <c r="W452" s="176">
        <v>0</v>
      </c>
      <c r="X452" s="177">
        <f>W452*H452</f>
        <v>0</v>
      </c>
      <c r="Y452" s="30"/>
      <c r="Z452" s="30"/>
      <c r="AA452" s="30"/>
      <c r="AB452" s="30"/>
      <c r="AC452" s="30"/>
      <c r="AD452" s="30"/>
      <c r="AE452" s="30"/>
      <c r="AR452" s="178" t="s">
        <v>345</v>
      </c>
      <c r="AT452" s="178" t="s">
        <v>182</v>
      </c>
      <c r="AU452" s="178" t="s">
        <v>84</v>
      </c>
      <c r="AY452" s="17" t="s">
        <v>159</v>
      </c>
      <c r="BE452" s="179">
        <f>IF(O452="základní",K452,0)</f>
        <v>0</v>
      </c>
      <c r="BF452" s="179">
        <f>IF(O452="snížená",K452,0)</f>
        <v>0</v>
      </c>
      <c r="BG452" s="179">
        <f>IF(O452="zákl. přenesená",K452,0)</f>
        <v>0</v>
      </c>
      <c r="BH452" s="179">
        <f>IF(O452="sníž. přenesená",K452,0)</f>
        <v>0</v>
      </c>
      <c r="BI452" s="179">
        <f>IF(O452="nulová",K452,0)</f>
        <v>0</v>
      </c>
      <c r="BJ452" s="17" t="s">
        <v>79</v>
      </c>
      <c r="BK452" s="179">
        <f>ROUND(P452*H452,2)</f>
        <v>0</v>
      </c>
      <c r="BL452" s="17" t="s">
        <v>252</v>
      </c>
      <c r="BM452" s="178" t="s">
        <v>720</v>
      </c>
    </row>
    <row r="453" spans="1:65" s="2" customFormat="1">
      <c r="A453" s="30"/>
      <c r="B453" s="31"/>
      <c r="C453" s="30"/>
      <c r="D453" s="180" t="s">
        <v>167</v>
      </c>
      <c r="E453" s="30"/>
      <c r="F453" s="181" t="s">
        <v>1038</v>
      </c>
      <c r="G453" s="30"/>
      <c r="H453" s="30"/>
      <c r="I453" s="95"/>
      <c r="J453" s="95"/>
      <c r="K453" s="30"/>
      <c r="L453" s="30"/>
      <c r="M453" s="31"/>
      <c r="N453" s="182"/>
      <c r="O453" s="183"/>
      <c r="P453" s="56"/>
      <c r="Q453" s="56"/>
      <c r="R453" s="56"/>
      <c r="S453" s="56"/>
      <c r="T453" s="56"/>
      <c r="U453" s="56"/>
      <c r="V453" s="56"/>
      <c r="W453" s="56"/>
      <c r="X453" s="57"/>
      <c r="Y453" s="30"/>
      <c r="Z453" s="30"/>
      <c r="AA453" s="30"/>
      <c r="AB453" s="30"/>
      <c r="AC453" s="30"/>
      <c r="AD453" s="30"/>
      <c r="AE453" s="30"/>
      <c r="AT453" s="17" t="s">
        <v>167</v>
      </c>
      <c r="AU453" s="17" t="s">
        <v>84</v>
      </c>
    </row>
    <row r="454" spans="1:65" s="2" customFormat="1" ht="21.75" customHeight="1">
      <c r="A454" s="30"/>
      <c r="B454" s="165"/>
      <c r="C454" s="166">
        <v>104</v>
      </c>
      <c r="D454" s="166" t="s">
        <v>161</v>
      </c>
      <c r="E454" s="167" t="s">
        <v>722</v>
      </c>
      <c r="F454" s="168" t="s">
        <v>723</v>
      </c>
      <c r="G454" s="169" t="s">
        <v>173</v>
      </c>
      <c r="H454" s="170">
        <v>1</v>
      </c>
      <c r="I454" s="171"/>
      <c r="J454" s="171"/>
      <c r="K454" s="172">
        <f>ROUND(P454*H454,2)</f>
        <v>0</v>
      </c>
      <c r="L454" s="168" t="s">
        <v>178</v>
      </c>
      <c r="M454" s="31"/>
      <c r="N454" s="173" t="s">
        <v>1</v>
      </c>
      <c r="O454" s="174" t="s">
        <v>37</v>
      </c>
      <c r="P454" s="175">
        <f>I454+J454</f>
        <v>0</v>
      </c>
      <c r="Q454" s="175">
        <f>ROUND(I454*H454,2)</f>
        <v>0</v>
      </c>
      <c r="R454" s="175">
        <f>ROUND(J454*H454,2)</f>
        <v>0</v>
      </c>
      <c r="S454" s="56"/>
      <c r="T454" s="176">
        <f>S454*H454</f>
        <v>0</v>
      </c>
      <c r="U454" s="176">
        <v>0</v>
      </c>
      <c r="V454" s="176">
        <f>U454*H454</f>
        <v>0</v>
      </c>
      <c r="W454" s="176">
        <v>0</v>
      </c>
      <c r="X454" s="177">
        <f>W454*H454</f>
        <v>0</v>
      </c>
      <c r="Y454" s="30"/>
      <c r="Z454" s="30"/>
      <c r="AA454" s="30"/>
      <c r="AB454" s="30"/>
      <c r="AC454" s="30"/>
      <c r="AD454" s="30"/>
      <c r="AE454" s="30"/>
      <c r="AR454" s="178" t="s">
        <v>252</v>
      </c>
      <c r="AT454" s="178" t="s">
        <v>161</v>
      </c>
      <c r="AU454" s="178" t="s">
        <v>84</v>
      </c>
      <c r="AY454" s="17" t="s">
        <v>159</v>
      </c>
      <c r="BE454" s="179">
        <f>IF(O454="základní",K454,0)</f>
        <v>0</v>
      </c>
      <c r="BF454" s="179">
        <f>IF(O454="snížená",K454,0)</f>
        <v>0</v>
      </c>
      <c r="BG454" s="179">
        <f>IF(O454="zákl. přenesená",K454,0)</f>
        <v>0</v>
      </c>
      <c r="BH454" s="179">
        <f>IF(O454="sníž. přenesená",K454,0)</f>
        <v>0</v>
      </c>
      <c r="BI454" s="179">
        <f>IF(O454="nulová",K454,0)</f>
        <v>0</v>
      </c>
      <c r="BJ454" s="17" t="s">
        <v>79</v>
      </c>
      <c r="BK454" s="179">
        <f>ROUND(P454*H454,2)</f>
        <v>0</v>
      </c>
      <c r="BL454" s="17" t="s">
        <v>252</v>
      </c>
      <c r="BM454" s="178" t="s">
        <v>724</v>
      </c>
    </row>
    <row r="455" spans="1:65" s="2" customFormat="1" ht="19.5">
      <c r="A455" s="30"/>
      <c r="B455" s="31"/>
      <c r="C455" s="30"/>
      <c r="D455" s="180" t="s">
        <v>167</v>
      </c>
      <c r="E455" s="30"/>
      <c r="F455" s="181" t="s">
        <v>725</v>
      </c>
      <c r="G455" s="30"/>
      <c r="H455" s="30"/>
      <c r="I455" s="95"/>
      <c r="J455" s="95"/>
      <c r="K455" s="30"/>
      <c r="L455" s="30"/>
      <c r="M455" s="31"/>
      <c r="N455" s="182"/>
      <c r="O455" s="183"/>
      <c r="P455" s="56"/>
      <c r="Q455" s="56"/>
      <c r="R455" s="56"/>
      <c r="S455" s="56"/>
      <c r="T455" s="56"/>
      <c r="U455" s="56"/>
      <c r="V455" s="56"/>
      <c r="W455" s="56"/>
      <c r="X455" s="57"/>
      <c r="Y455" s="30"/>
      <c r="Z455" s="30"/>
      <c r="AA455" s="30"/>
      <c r="AB455" s="30"/>
      <c r="AC455" s="30"/>
      <c r="AD455" s="30"/>
      <c r="AE455" s="30"/>
      <c r="AT455" s="17" t="s">
        <v>167</v>
      </c>
      <c r="AU455" s="17" t="s">
        <v>84</v>
      </c>
    </row>
    <row r="456" spans="1:65" s="2" customFormat="1" ht="21.75" customHeight="1">
      <c r="A456" s="30"/>
      <c r="B456" s="165"/>
      <c r="C456" s="200">
        <v>105</v>
      </c>
      <c r="D456" s="200" t="s">
        <v>182</v>
      </c>
      <c r="E456" s="201" t="s">
        <v>726</v>
      </c>
      <c r="F456" s="202" t="s">
        <v>1039</v>
      </c>
      <c r="G456" s="203" t="s">
        <v>266</v>
      </c>
      <c r="H456" s="204">
        <v>3</v>
      </c>
      <c r="I456" s="205"/>
      <c r="J456" s="206"/>
      <c r="K456" s="207">
        <f>ROUND(P456*H456,2)</f>
        <v>0</v>
      </c>
      <c r="L456" s="202" t="s">
        <v>178</v>
      </c>
      <c r="M456" s="208"/>
      <c r="N456" s="209" t="s">
        <v>1</v>
      </c>
      <c r="O456" s="174" t="s">
        <v>37</v>
      </c>
      <c r="P456" s="175">
        <f>I456+J456</f>
        <v>0</v>
      </c>
      <c r="Q456" s="175">
        <f>ROUND(I456*H456,2)</f>
        <v>0</v>
      </c>
      <c r="R456" s="175">
        <f>ROUND(J456*H456,2)</f>
        <v>0</v>
      </c>
      <c r="S456" s="56"/>
      <c r="T456" s="176">
        <f>S456*H456</f>
        <v>0</v>
      </c>
      <c r="U456" s="176">
        <v>5.0000000000000001E-3</v>
      </c>
      <c r="V456" s="176">
        <f>U456*H456</f>
        <v>1.4999999999999999E-2</v>
      </c>
      <c r="W456" s="176">
        <v>0</v>
      </c>
      <c r="X456" s="177">
        <f>W456*H456</f>
        <v>0</v>
      </c>
      <c r="Y456" s="30"/>
      <c r="Z456" s="30"/>
      <c r="AA456" s="30"/>
      <c r="AB456" s="30"/>
      <c r="AC456" s="30"/>
      <c r="AD456" s="30"/>
      <c r="AE456" s="30"/>
      <c r="AR456" s="178" t="s">
        <v>345</v>
      </c>
      <c r="AT456" s="178" t="s">
        <v>182</v>
      </c>
      <c r="AU456" s="178" t="s">
        <v>84</v>
      </c>
      <c r="AY456" s="17" t="s">
        <v>159</v>
      </c>
      <c r="BE456" s="179">
        <f>IF(O456="základní",K456,0)</f>
        <v>0</v>
      </c>
      <c r="BF456" s="179">
        <f>IF(O456="snížená",K456,0)</f>
        <v>0</v>
      </c>
      <c r="BG456" s="179">
        <f>IF(O456="zákl. přenesená",K456,0)</f>
        <v>0</v>
      </c>
      <c r="BH456" s="179">
        <f>IF(O456="sníž. přenesená",K456,0)</f>
        <v>0</v>
      </c>
      <c r="BI456" s="179">
        <f>IF(O456="nulová",K456,0)</f>
        <v>0</v>
      </c>
      <c r="BJ456" s="17" t="s">
        <v>79</v>
      </c>
      <c r="BK456" s="179">
        <f>ROUND(P456*H456,2)</f>
        <v>0</v>
      </c>
      <c r="BL456" s="17" t="s">
        <v>252</v>
      </c>
      <c r="BM456" s="178" t="s">
        <v>728</v>
      </c>
    </row>
    <row r="457" spans="1:65" s="2" customFormat="1">
      <c r="A457" s="30"/>
      <c r="B457" s="31"/>
      <c r="C457" s="30"/>
      <c r="D457" s="180" t="s">
        <v>167</v>
      </c>
      <c r="E457" s="30"/>
      <c r="F457" s="181" t="s">
        <v>727</v>
      </c>
      <c r="G457" s="30"/>
      <c r="H457" s="30"/>
      <c r="I457" s="95"/>
      <c r="J457" s="95"/>
      <c r="K457" s="30"/>
      <c r="L457" s="30"/>
      <c r="M457" s="31"/>
      <c r="N457" s="182"/>
      <c r="O457" s="183"/>
      <c r="P457" s="56"/>
      <c r="Q457" s="56"/>
      <c r="R457" s="56"/>
      <c r="S457" s="56"/>
      <c r="T457" s="56"/>
      <c r="U457" s="56"/>
      <c r="V457" s="56"/>
      <c r="W457" s="56"/>
      <c r="X457" s="57"/>
      <c r="Y457" s="30"/>
      <c r="Z457" s="30"/>
      <c r="AA457" s="30"/>
      <c r="AB457" s="30"/>
      <c r="AC457" s="30"/>
      <c r="AD457" s="30"/>
      <c r="AE457" s="30"/>
      <c r="AT457" s="17" t="s">
        <v>167</v>
      </c>
      <c r="AU457" s="17" t="s">
        <v>84</v>
      </c>
    </row>
    <row r="458" spans="1:65" s="2" customFormat="1" ht="21.75" customHeight="1">
      <c r="A458" s="30"/>
      <c r="B458" s="165"/>
      <c r="C458" s="166">
        <v>106</v>
      </c>
      <c r="D458" s="166" t="s">
        <v>161</v>
      </c>
      <c r="E458" s="167" t="s">
        <v>730</v>
      </c>
      <c r="F458" s="168" t="s">
        <v>731</v>
      </c>
      <c r="G458" s="169" t="s">
        <v>173</v>
      </c>
      <c r="H458" s="170">
        <v>1</v>
      </c>
      <c r="I458" s="171"/>
      <c r="J458" s="171"/>
      <c r="K458" s="172">
        <f>ROUND(P458*H458,2)</f>
        <v>0</v>
      </c>
      <c r="L458" s="168" t="s">
        <v>178</v>
      </c>
      <c r="M458" s="31"/>
      <c r="N458" s="173" t="s">
        <v>1</v>
      </c>
      <c r="O458" s="174" t="s">
        <v>37</v>
      </c>
      <c r="P458" s="175">
        <f>I458+J458</f>
        <v>0</v>
      </c>
      <c r="Q458" s="175">
        <f>ROUND(I458*H458,2)</f>
        <v>0</v>
      </c>
      <c r="R458" s="175">
        <f>ROUND(J458*H458,2)</f>
        <v>0</v>
      </c>
      <c r="S458" s="56"/>
      <c r="T458" s="176">
        <f>S458*H458</f>
        <v>0</v>
      </c>
      <c r="U458" s="176">
        <v>0</v>
      </c>
      <c r="V458" s="176">
        <f>U458*H458</f>
        <v>0</v>
      </c>
      <c r="W458" s="176">
        <v>0</v>
      </c>
      <c r="X458" s="177">
        <f>W458*H458</f>
        <v>0</v>
      </c>
      <c r="Y458" s="30"/>
      <c r="Z458" s="30"/>
      <c r="AA458" s="30"/>
      <c r="AB458" s="30"/>
      <c r="AC458" s="30"/>
      <c r="AD458" s="30"/>
      <c r="AE458" s="30"/>
      <c r="AR458" s="178" t="s">
        <v>252</v>
      </c>
      <c r="AT458" s="178" t="s">
        <v>161</v>
      </c>
      <c r="AU458" s="178" t="s">
        <v>84</v>
      </c>
      <c r="AY458" s="17" t="s">
        <v>159</v>
      </c>
      <c r="BE458" s="179">
        <f>IF(O458="základní",K458,0)</f>
        <v>0</v>
      </c>
      <c r="BF458" s="179">
        <f>IF(O458="snížená",K458,0)</f>
        <v>0</v>
      </c>
      <c r="BG458" s="179">
        <f>IF(O458="zákl. přenesená",K458,0)</f>
        <v>0</v>
      </c>
      <c r="BH458" s="179">
        <f>IF(O458="sníž. přenesená",K458,0)</f>
        <v>0</v>
      </c>
      <c r="BI458" s="179">
        <f>IF(O458="nulová",K458,0)</f>
        <v>0</v>
      </c>
      <c r="BJ458" s="17" t="s">
        <v>79</v>
      </c>
      <c r="BK458" s="179">
        <f>ROUND(P458*H458,2)</f>
        <v>0</v>
      </c>
      <c r="BL458" s="17" t="s">
        <v>252</v>
      </c>
      <c r="BM458" s="178" t="s">
        <v>732</v>
      </c>
    </row>
    <row r="459" spans="1:65" s="2" customFormat="1" ht="29.25">
      <c r="A459" s="30"/>
      <c r="B459" s="31"/>
      <c r="C459" s="30"/>
      <c r="D459" s="180" t="s">
        <v>167</v>
      </c>
      <c r="E459" s="30"/>
      <c r="F459" s="181" t="s">
        <v>733</v>
      </c>
      <c r="G459" s="30"/>
      <c r="H459" s="30"/>
      <c r="I459" s="95"/>
      <c r="J459" s="95"/>
      <c r="K459" s="30"/>
      <c r="L459" s="30"/>
      <c r="M459" s="31"/>
      <c r="N459" s="182"/>
      <c r="O459" s="183"/>
      <c r="P459" s="56"/>
      <c r="Q459" s="56"/>
      <c r="R459" s="56"/>
      <c r="S459" s="56"/>
      <c r="T459" s="56"/>
      <c r="U459" s="56"/>
      <c r="V459" s="56"/>
      <c r="W459" s="56"/>
      <c r="X459" s="57"/>
      <c r="Y459" s="30"/>
      <c r="Z459" s="30"/>
      <c r="AA459" s="30"/>
      <c r="AB459" s="30"/>
      <c r="AC459" s="30"/>
      <c r="AD459" s="30"/>
      <c r="AE459" s="30"/>
      <c r="AT459" s="17" t="s">
        <v>167</v>
      </c>
      <c r="AU459" s="17" t="s">
        <v>84</v>
      </c>
    </row>
    <row r="460" spans="1:65" s="12" customFormat="1" ht="22.9" customHeight="1">
      <c r="B460" s="151"/>
      <c r="D460" s="152" t="s">
        <v>73</v>
      </c>
      <c r="E460" s="163" t="s">
        <v>734</v>
      </c>
      <c r="F460" s="163" t="s">
        <v>735</v>
      </c>
      <c r="I460" s="154"/>
      <c r="J460" s="154"/>
      <c r="K460" s="164">
        <f>BK460</f>
        <v>0</v>
      </c>
      <c r="M460" s="151"/>
      <c r="N460" s="156"/>
      <c r="O460" s="157"/>
      <c r="P460" s="157"/>
      <c r="Q460" s="158">
        <f>SUM(Q461:Q482)</f>
        <v>0</v>
      </c>
      <c r="R460" s="158">
        <f>SUM(R461:R482)</f>
        <v>0</v>
      </c>
      <c r="S460" s="157"/>
      <c r="T460" s="159">
        <f>SUM(T461:T482)</f>
        <v>0</v>
      </c>
      <c r="U460" s="157"/>
      <c r="V460" s="159">
        <f>SUM(V461:V482)</f>
        <v>0.47290109000000002</v>
      </c>
      <c r="W460" s="157"/>
      <c r="X460" s="160">
        <f>SUM(X461:X482)</f>
        <v>0</v>
      </c>
      <c r="AR460" s="152" t="s">
        <v>84</v>
      </c>
      <c r="AT460" s="161" t="s">
        <v>73</v>
      </c>
      <c r="AU460" s="161" t="s">
        <v>79</v>
      </c>
      <c r="AY460" s="152" t="s">
        <v>159</v>
      </c>
      <c r="BK460" s="162">
        <f>SUM(BK461:BK482)</f>
        <v>0</v>
      </c>
    </row>
    <row r="461" spans="1:65" s="2" customFormat="1" ht="21.75" customHeight="1">
      <c r="A461" s="30"/>
      <c r="B461" s="165"/>
      <c r="C461" s="166">
        <v>107</v>
      </c>
      <c r="D461" s="166" t="s">
        <v>161</v>
      </c>
      <c r="E461" s="167" t="s">
        <v>736</v>
      </c>
      <c r="F461" s="168" t="s">
        <v>737</v>
      </c>
      <c r="G461" s="169" t="s">
        <v>164</v>
      </c>
      <c r="H461" s="170">
        <v>38.93</v>
      </c>
      <c r="I461" s="171"/>
      <c r="J461" s="171"/>
      <c r="K461" s="172">
        <f>ROUND(P461*H461,2)</f>
        <v>0</v>
      </c>
      <c r="L461" s="168" t="s">
        <v>178</v>
      </c>
      <c r="M461" s="31"/>
      <c r="N461" s="173" t="s">
        <v>1</v>
      </c>
      <c r="O461" s="174" t="s">
        <v>37</v>
      </c>
      <c r="P461" s="175">
        <f>I461+J461</f>
        <v>0</v>
      </c>
      <c r="Q461" s="175">
        <f>ROUND(I461*H461,2)</f>
        <v>0</v>
      </c>
      <c r="R461" s="175">
        <f>ROUND(J461*H461,2)</f>
        <v>0</v>
      </c>
      <c r="S461" s="56"/>
      <c r="T461" s="176">
        <f>S461*H461</f>
        <v>0</v>
      </c>
      <c r="U461" s="176">
        <v>0</v>
      </c>
      <c r="V461" s="176">
        <f>U461*H461</f>
        <v>0</v>
      </c>
      <c r="W461" s="176">
        <v>0</v>
      </c>
      <c r="X461" s="177">
        <f>W461*H461</f>
        <v>0</v>
      </c>
      <c r="Y461" s="30"/>
      <c r="Z461" s="30"/>
      <c r="AA461" s="30"/>
      <c r="AB461" s="30"/>
      <c r="AC461" s="30"/>
      <c r="AD461" s="30"/>
      <c r="AE461" s="30"/>
      <c r="AR461" s="178" t="s">
        <v>252</v>
      </c>
      <c r="AT461" s="178" t="s">
        <v>161</v>
      </c>
      <c r="AU461" s="178" t="s">
        <v>84</v>
      </c>
      <c r="AY461" s="17" t="s">
        <v>159</v>
      </c>
      <c r="BE461" s="179">
        <f>IF(O461="základní",K461,0)</f>
        <v>0</v>
      </c>
      <c r="BF461" s="179">
        <f>IF(O461="snížená",K461,0)</f>
        <v>0</v>
      </c>
      <c r="BG461" s="179">
        <f>IF(O461="zákl. přenesená",K461,0)</f>
        <v>0</v>
      </c>
      <c r="BH461" s="179">
        <f>IF(O461="sníž. přenesená",K461,0)</f>
        <v>0</v>
      </c>
      <c r="BI461" s="179">
        <f>IF(O461="nulová",K461,0)</f>
        <v>0</v>
      </c>
      <c r="BJ461" s="17" t="s">
        <v>79</v>
      </c>
      <c r="BK461" s="179">
        <f>ROUND(P461*H461,2)</f>
        <v>0</v>
      </c>
      <c r="BL461" s="17" t="s">
        <v>252</v>
      </c>
      <c r="BM461" s="178" t="s">
        <v>738</v>
      </c>
    </row>
    <row r="462" spans="1:65" s="2" customFormat="1">
      <c r="A462" s="30"/>
      <c r="B462" s="31"/>
      <c r="C462" s="30"/>
      <c r="D462" s="180" t="s">
        <v>167</v>
      </c>
      <c r="E462" s="30"/>
      <c r="F462" s="181" t="s">
        <v>739</v>
      </c>
      <c r="G462" s="30"/>
      <c r="H462" s="30"/>
      <c r="I462" s="95"/>
      <c r="J462" s="95"/>
      <c r="K462" s="30"/>
      <c r="L462" s="30"/>
      <c r="M462" s="31"/>
      <c r="N462" s="182"/>
      <c r="O462" s="183"/>
      <c r="P462" s="56"/>
      <c r="Q462" s="56"/>
      <c r="R462" s="56"/>
      <c r="S462" s="56"/>
      <c r="T462" s="56"/>
      <c r="U462" s="56"/>
      <c r="V462" s="56"/>
      <c r="W462" s="56"/>
      <c r="X462" s="57"/>
      <c r="Y462" s="30"/>
      <c r="Z462" s="30"/>
      <c r="AA462" s="30"/>
      <c r="AB462" s="30"/>
      <c r="AC462" s="30"/>
      <c r="AD462" s="30"/>
      <c r="AE462" s="30"/>
      <c r="AT462" s="17" t="s">
        <v>167</v>
      </c>
      <c r="AU462" s="17" t="s">
        <v>84</v>
      </c>
    </row>
    <row r="463" spans="1:65" s="13" customFormat="1">
      <c r="B463" s="184"/>
      <c r="D463" s="180" t="s">
        <v>168</v>
      </c>
      <c r="E463" s="185" t="s">
        <v>1</v>
      </c>
      <c r="F463" s="186" t="s">
        <v>110</v>
      </c>
      <c r="H463" s="187">
        <v>38.93</v>
      </c>
      <c r="I463" s="188"/>
      <c r="J463" s="188"/>
      <c r="M463" s="184"/>
      <c r="N463" s="189"/>
      <c r="O463" s="190"/>
      <c r="P463" s="190"/>
      <c r="Q463" s="190"/>
      <c r="R463" s="190"/>
      <c r="S463" s="190"/>
      <c r="T463" s="190"/>
      <c r="U463" s="190"/>
      <c r="V463" s="190"/>
      <c r="W463" s="190"/>
      <c r="X463" s="191"/>
      <c r="AT463" s="185" t="s">
        <v>168</v>
      </c>
      <c r="AU463" s="185" t="s">
        <v>84</v>
      </c>
      <c r="AV463" s="13" t="s">
        <v>84</v>
      </c>
      <c r="AW463" s="13" t="s">
        <v>4</v>
      </c>
      <c r="AX463" s="13" t="s">
        <v>79</v>
      </c>
      <c r="AY463" s="185" t="s">
        <v>159</v>
      </c>
    </row>
    <row r="464" spans="1:65" s="2" customFormat="1" ht="21.75" customHeight="1">
      <c r="A464" s="30"/>
      <c r="B464" s="165"/>
      <c r="C464" s="166">
        <v>108</v>
      </c>
      <c r="D464" s="166" t="s">
        <v>161</v>
      </c>
      <c r="E464" s="167" t="s">
        <v>741</v>
      </c>
      <c r="F464" s="168" t="s">
        <v>742</v>
      </c>
      <c r="G464" s="169" t="s">
        <v>164</v>
      </c>
      <c r="H464" s="170">
        <v>38.93</v>
      </c>
      <c r="I464" s="171"/>
      <c r="J464" s="171"/>
      <c r="K464" s="172">
        <f>ROUND(P464*H464,2)</f>
        <v>0</v>
      </c>
      <c r="L464" s="168" t="s">
        <v>178</v>
      </c>
      <c r="M464" s="31"/>
      <c r="N464" s="173" t="s">
        <v>1</v>
      </c>
      <c r="O464" s="174" t="s">
        <v>37</v>
      </c>
      <c r="P464" s="175">
        <f>I464+J464</f>
        <v>0</v>
      </c>
      <c r="Q464" s="175">
        <f>ROUND(I464*H464,2)</f>
        <v>0</v>
      </c>
      <c r="R464" s="175">
        <f>ROUND(J464*H464,2)</f>
        <v>0</v>
      </c>
      <c r="S464" s="56"/>
      <c r="T464" s="176">
        <f>S464*H464</f>
        <v>0</v>
      </c>
      <c r="U464" s="176">
        <v>7.5799999999999999E-3</v>
      </c>
      <c r="V464" s="176">
        <f>U464*H464</f>
        <v>0.2950894</v>
      </c>
      <c r="W464" s="176">
        <v>0</v>
      </c>
      <c r="X464" s="177">
        <f>W464*H464</f>
        <v>0</v>
      </c>
      <c r="Y464" s="30"/>
      <c r="Z464" s="30"/>
      <c r="AA464" s="30"/>
      <c r="AB464" s="30"/>
      <c r="AC464" s="30"/>
      <c r="AD464" s="30"/>
      <c r="AE464" s="30"/>
      <c r="AR464" s="178" t="s">
        <v>252</v>
      </c>
      <c r="AT464" s="178" t="s">
        <v>161</v>
      </c>
      <c r="AU464" s="178" t="s">
        <v>84</v>
      </c>
      <c r="AY464" s="17" t="s">
        <v>159</v>
      </c>
      <c r="BE464" s="179">
        <f>IF(O464="základní",K464,0)</f>
        <v>0</v>
      </c>
      <c r="BF464" s="179">
        <f>IF(O464="snížená",K464,0)</f>
        <v>0</v>
      </c>
      <c r="BG464" s="179">
        <f>IF(O464="zákl. přenesená",K464,0)</f>
        <v>0</v>
      </c>
      <c r="BH464" s="179">
        <f>IF(O464="sníž. přenesená",K464,0)</f>
        <v>0</v>
      </c>
      <c r="BI464" s="179">
        <f>IF(O464="nulová",K464,0)</f>
        <v>0</v>
      </c>
      <c r="BJ464" s="17" t="s">
        <v>79</v>
      </c>
      <c r="BK464" s="179">
        <f>ROUND(P464*H464,2)</f>
        <v>0</v>
      </c>
      <c r="BL464" s="17" t="s">
        <v>252</v>
      </c>
      <c r="BM464" s="178" t="s">
        <v>743</v>
      </c>
    </row>
    <row r="465" spans="1:65" s="2" customFormat="1" ht="19.5">
      <c r="A465" s="30"/>
      <c r="B465" s="31"/>
      <c r="C465" s="30"/>
      <c r="D465" s="180" t="s">
        <v>167</v>
      </c>
      <c r="E465" s="30"/>
      <c r="F465" s="181" t="s">
        <v>744</v>
      </c>
      <c r="G465" s="30"/>
      <c r="H465" s="30"/>
      <c r="I465" s="95"/>
      <c r="J465" s="95"/>
      <c r="K465" s="30"/>
      <c r="L465" s="30"/>
      <c r="M465" s="31"/>
      <c r="N465" s="182"/>
      <c r="O465" s="183"/>
      <c r="P465" s="56"/>
      <c r="Q465" s="56"/>
      <c r="R465" s="56"/>
      <c r="S465" s="56"/>
      <c r="T465" s="56"/>
      <c r="U465" s="56"/>
      <c r="V465" s="56"/>
      <c r="W465" s="56"/>
      <c r="X465" s="57"/>
      <c r="Y465" s="30"/>
      <c r="Z465" s="30"/>
      <c r="AA465" s="30"/>
      <c r="AB465" s="30"/>
      <c r="AC465" s="30"/>
      <c r="AD465" s="30"/>
      <c r="AE465" s="30"/>
      <c r="AT465" s="17" t="s">
        <v>167</v>
      </c>
      <c r="AU465" s="17" t="s">
        <v>84</v>
      </c>
    </row>
    <row r="466" spans="1:65" s="13" customFormat="1">
      <c r="B466" s="184"/>
      <c r="D466" s="180" t="s">
        <v>168</v>
      </c>
      <c r="E466" s="185" t="s">
        <v>1</v>
      </c>
      <c r="F466" s="186" t="s">
        <v>110</v>
      </c>
      <c r="H466" s="187">
        <v>38.93</v>
      </c>
      <c r="I466" s="188"/>
      <c r="J466" s="188"/>
      <c r="M466" s="184"/>
      <c r="N466" s="189"/>
      <c r="O466" s="190"/>
      <c r="P466" s="190"/>
      <c r="Q466" s="190"/>
      <c r="R466" s="190"/>
      <c r="S466" s="190"/>
      <c r="T466" s="190"/>
      <c r="U466" s="190"/>
      <c r="V466" s="190"/>
      <c r="W466" s="190"/>
      <c r="X466" s="191"/>
      <c r="AT466" s="185" t="s">
        <v>168</v>
      </c>
      <c r="AU466" s="185" t="s">
        <v>84</v>
      </c>
      <c r="AV466" s="13" t="s">
        <v>84</v>
      </c>
      <c r="AW466" s="13" t="s">
        <v>4</v>
      </c>
      <c r="AX466" s="13" t="s">
        <v>79</v>
      </c>
      <c r="AY466" s="185" t="s">
        <v>159</v>
      </c>
    </row>
    <row r="467" spans="1:65" s="2" customFormat="1" ht="21.75" customHeight="1">
      <c r="A467" s="30"/>
      <c r="B467" s="165"/>
      <c r="C467" s="166">
        <v>109</v>
      </c>
      <c r="D467" s="166" t="s">
        <v>161</v>
      </c>
      <c r="E467" s="167" t="s">
        <v>745</v>
      </c>
      <c r="F467" s="168" t="s">
        <v>746</v>
      </c>
      <c r="G467" s="169" t="s">
        <v>164</v>
      </c>
      <c r="H467" s="170">
        <v>38.93</v>
      </c>
      <c r="I467" s="171"/>
      <c r="J467" s="171"/>
      <c r="K467" s="172">
        <f>ROUND(P467*H467,2)</f>
        <v>0</v>
      </c>
      <c r="L467" s="168" t="s">
        <v>178</v>
      </c>
      <c r="M467" s="31"/>
      <c r="N467" s="173" t="s">
        <v>1</v>
      </c>
      <c r="O467" s="174" t="s">
        <v>37</v>
      </c>
      <c r="P467" s="175">
        <f>I467+J467</f>
        <v>0</v>
      </c>
      <c r="Q467" s="175">
        <f>ROUND(I467*H467,2)</f>
        <v>0</v>
      </c>
      <c r="R467" s="175">
        <f>ROUND(J467*H467,2)</f>
        <v>0</v>
      </c>
      <c r="S467" s="56"/>
      <c r="T467" s="176">
        <f>S467*H467</f>
        <v>0</v>
      </c>
      <c r="U467" s="176">
        <v>2.9999999999999997E-4</v>
      </c>
      <c r="V467" s="176">
        <f>U467*H467</f>
        <v>1.1678999999999998E-2</v>
      </c>
      <c r="W467" s="176">
        <v>0</v>
      </c>
      <c r="X467" s="177">
        <f>W467*H467</f>
        <v>0</v>
      </c>
      <c r="Y467" s="30"/>
      <c r="Z467" s="30"/>
      <c r="AA467" s="30"/>
      <c r="AB467" s="30"/>
      <c r="AC467" s="30"/>
      <c r="AD467" s="30"/>
      <c r="AE467" s="30"/>
      <c r="AR467" s="178" t="s">
        <v>252</v>
      </c>
      <c r="AT467" s="178" t="s">
        <v>161</v>
      </c>
      <c r="AU467" s="178" t="s">
        <v>84</v>
      </c>
      <c r="AY467" s="17" t="s">
        <v>159</v>
      </c>
      <c r="BE467" s="179">
        <f>IF(O467="základní",K467,0)</f>
        <v>0</v>
      </c>
      <c r="BF467" s="179">
        <f>IF(O467="snížená",K467,0)</f>
        <v>0</v>
      </c>
      <c r="BG467" s="179">
        <f>IF(O467="zákl. přenesená",K467,0)</f>
        <v>0</v>
      </c>
      <c r="BH467" s="179">
        <f>IF(O467="sníž. přenesená",K467,0)</f>
        <v>0</v>
      </c>
      <c r="BI467" s="179">
        <f>IF(O467="nulová",K467,0)</f>
        <v>0</v>
      </c>
      <c r="BJ467" s="17" t="s">
        <v>79</v>
      </c>
      <c r="BK467" s="179">
        <f>ROUND(P467*H467,2)</f>
        <v>0</v>
      </c>
      <c r="BL467" s="17" t="s">
        <v>252</v>
      </c>
      <c r="BM467" s="178" t="s">
        <v>747</v>
      </c>
    </row>
    <row r="468" spans="1:65" s="2" customFormat="1" ht="19.5">
      <c r="A468" s="30"/>
      <c r="B468" s="31"/>
      <c r="C468" s="30"/>
      <c r="D468" s="180" t="s">
        <v>167</v>
      </c>
      <c r="E468" s="30"/>
      <c r="F468" s="181" t="s">
        <v>748</v>
      </c>
      <c r="G468" s="30"/>
      <c r="H468" s="30"/>
      <c r="I468" s="95"/>
      <c r="J468" s="95"/>
      <c r="K468" s="30"/>
      <c r="L468" s="30"/>
      <c r="M468" s="31"/>
      <c r="N468" s="182"/>
      <c r="O468" s="183"/>
      <c r="P468" s="56"/>
      <c r="Q468" s="56"/>
      <c r="R468" s="56"/>
      <c r="S468" s="56"/>
      <c r="T468" s="56"/>
      <c r="U468" s="56"/>
      <c r="V468" s="56"/>
      <c r="W468" s="56"/>
      <c r="X468" s="57"/>
      <c r="Y468" s="30"/>
      <c r="Z468" s="30"/>
      <c r="AA468" s="30"/>
      <c r="AB468" s="30"/>
      <c r="AC468" s="30"/>
      <c r="AD468" s="30"/>
      <c r="AE468" s="30"/>
      <c r="AT468" s="17" t="s">
        <v>167</v>
      </c>
      <c r="AU468" s="17" t="s">
        <v>84</v>
      </c>
    </row>
    <row r="469" spans="1:65" s="13" customFormat="1">
      <c r="B469" s="184"/>
      <c r="D469" s="180" t="s">
        <v>168</v>
      </c>
      <c r="E469" s="185" t="s">
        <v>1</v>
      </c>
      <c r="F469" s="186" t="s">
        <v>110</v>
      </c>
      <c r="H469" s="187">
        <v>38.93</v>
      </c>
      <c r="I469" s="188"/>
      <c r="J469" s="188"/>
      <c r="M469" s="184"/>
      <c r="N469" s="189"/>
      <c r="O469" s="190"/>
      <c r="P469" s="190"/>
      <c r="Q469" s="190"/>
      <c r="R469" s="190"/>
      <c r="S469" s="190"/>
      <c r="T469" s="190"/>
      <c r="U469" s="190"/>
      <c r="V469" s="190"/>
      <c r="W469" s="190"/>
      <c r="X469" s="191"/>
      <c r="AT469" s="185" t="s">
        <v>168</v>
      </c>
      <c r="AU469" s="185" t="s">
        <v>84</v>
      </c>
      <c r="AV469" s="13" t="s">
        <v>84</v>
      </c>
      <c r="AW469" s="13" t="s">
        <v>4</v>
      </c>
      <c r="AX469" s="13" t="s">
        <v>74</v>
      </c>
      <c r="AY469" s="185" t="s">
        <v>159</v>
      </c>
    </row>
    <row r="470" spans="1:65" s="14" customFormat="1">
      <c r="B470" s="192"/>
      <c r="D470" s="180" t="s">
        <v>168</v>
      </c>
      <c r="E470" s="193" t="s">
        <v>1</v>
      </c>
      <c r="F470" s="194" t="s">
        <v>171</v>
      </c>
      <c r="H470" s="195">
        <v>38.93</v>
      </c>
      <c r="I470" s="196"/>
      <c r="J470" s="196"/>
      <c r="M470" s="192"/>
      <c r="N470" s="197"/>
      <c r="O470" s="198"/>
      <c r="P470" s="198"/>
      <c r="Q470" s="198"/>
      <c r="R470" s="198"/>
      <c r="S470" s="198"/>
      <c r="T470" s="198"/>
      <c r="U470" s="198"/>
      <c r="V470" s="198"/>
      <c r="W470" s="198"/>
      <c r="X470" s="199"/>
      <c r="AT470" s="193" t="s">
        <v>168</v>
      </c>
      <c r="AU470" s="193" t="s">
        <v>84</v>
      </c>
      <c r="AV470" s="14" t="s">
        <v>165</v>
      </c>
      <c r="AW470" s="14" t="s">
        <v>4</v>
      </c>
      <c r="AX470" s="14" t="s">
        <v>79</v>
      </c>
      <c r="AY470" s="193" t="s">
        <v>159</v>
      </c>
    </row>
    <row r="471" spans="1:65" s="2" customFormat="1" ht="33" customHeight="1">
      <c r="A471" s="30"/>
      <c r="B471" s="165"/>
      <c r="C471" s="200">
        <v>110</v>
      </c>
      <c r="D471" s="200" t="s">
        <v>182</v>
      </c>
      <c r="E471" s="201" t="s">
        <v>750</v>
      </c>
      <c r="F471" s="202" t="s">
        <v>751</v>
      </c>
      <c r="G471" s="203" t="s">
        <v>164</v>
      </c>
      <c r="H471" s="204">
        <v>42.823</v>
      </c>
      <c r="I471" s="205"/>
      <c r="J471" s="206"/>
      <c r="K471" s="207">
        <f>ROUND(P471*H471,2)</f>
        <v>0</v>
      </c>
      <c r="L471" s="202" t="s">
        <v>178</v>
      </c>
      <c r="M471" s="208"/>
      <c r="N471" s="209" t="s">
        <v>1</v>
      </c>
      <c r="O471" s="174" t="s">
        <v>37</v>
      </c>
      <c r="P471" s="175">
        <f>I471+J471</f>
        <v>0</v>
      </c>
      <c r="Q471" s="175">
        <f>ROUND(I471*H471,2)</f>
        <v>0</v>
      </c>
      <c r="R471" s="175">
        <f>ROUND(J471*H471,2)</f>
        <v>0</v>
      </c>
      <c r="S471" s="56"/>
      <c r="T471" s="176">
        <f>S471*H471</f>
        <v>0</v>
      </c>
      <c r="U471" s="176">
        <v>3.6800000000000001E-3</v>
      </c>
      <c r="V471" s="176">
        <f>U471*H471</f>
        <v>0.15758864</v>
      </c>
      <c r="W471" s="176">
        <v>0</v>
      </c>
      <c r="X471" s="177">
        <f>W471*H471</f>
        <v>0</v>
      </c>
      <c r="Y471" s="30"/>
      <c r="Z471" s="30"/>
      <c r="AA471" s="30"/>
      <c r="AB471" s="30"/>
      <c r="AC471" s="30"/>
      <c r="AD471" s="30"/>
      <c r="AE471" s="30"/>
      <c r="AR471" s="178" t="s">
        <v>345</v>
      </c>
      <c r="AT471" s="178" t="s">
        <v>182</v>
      </c>
      <c r="AU471" s="178" t="s">
        <v>84</v>
      </c>
      <c r="AY471" s="17" t="s">
        <v>159</v>
      </c>
      <c r="BE471" s="179">
        <f>IF(O471="základní",K471,0)</f>
        <v>0</v>
      </c>
      <c r="BF471" s="179">
        <f>IF(O471="snížená",K471,0)</f>
        <v>0</v>
      </c>
      <c r="BG471" s="179">
        <f>IF(O471="zákl. přenesená",K471,0)</f>
        <v>0</v>
      </c>
      <c r="BH471" s="179">
        <f>IF(O471="sníž. přenesená",K471,0)</f>
        <v>0</v>
      </c>
      <c r="BI471" s="179">
        <f>IF(O471="nulová",K471,0)</f>
        <v>0</v>
      </c>
      <c r="BJ471" s="17" t="s">
        <v>79</v>
      </c>
      <c r="BK471" s="179">
        <f>ROUND(P471*H471,2)</f>
        <v>0</v>
      </c>
      <c r="BL471" s="17" t="s">
        <v>252</v>
      </c>
      <c r="BM471" s="178" t="s">
        <v>752</v>
      </c>
    </row>
    <row r="472" spans="1:65" s="2" customFormat="1" ht="29.25">
      <c r="A472" s="30"/>
      <c r="B472" s="31"/>
      <c r="C472" s="30"/>
      <c r="D472" s="180" t="s">
        <v>167</v>
      </c>
      <c r="E472" s="30"/>
      <c r="F472" s="181" t="s">
        <v>751</v>
      </c>
      <c r="G472" s="30"/>
      <c r="H472" s="30"/>
      <c r="I472" s="95"/>
      <c r="J472" s="95"/>
      <c r="K472" s="30"/>
      <c r="L472" s="30"/>
      <c r="M472" s="31"/>
      <c r="N472" s="182"/>
      <c r="O472" s="183"/>
      <c r="P472" s="56"/>
      <c r="Q472" s="56"/>
      <c r="R472" s="56"/>
      <c r="S472" s="56"/>
      <c r="T472" s="56"/>
      <c r="U472" s="56"/>
      <c r="V472" s="56"/>
      <c r="W472" s="56"/>
      <c r="X472" s="57"/>
      <c r="Y472" s="30"/>
      <c r="Z472" s="30"/>
      <c r="AA472" s="30"/>
      <c r="AB472" s="30"/>
      <c r="AC472" s="30"/>
      <c r="AD472" s="30"/>
      <c r="AE472" s="30"/>
      <c r="AT472" s="17" t="s">
        <v>167</v>
      </c>
      <c r="AU472" s="17" t="s">
        <v>84</v>
      </c>
    </row>
    <row r="473" spans="1:65" s="13" customFormat="1">
      <c r="B473" s="184"/>
      <c r="D473" s="180" t="s">
        <v>168</v>
      </c>
      <c r="F473" s="186" t="s">
        <v>537</v>
      </c>
      <c r="H473" s="187">
        <v>42.823</v>
      </c>
      <c r="I473" s="188"/>
      <c r="J473" s="188"/>
      <c r="M473" s="184"/>
      <c r="N473" s="189"/>
      <c r="O473" s="190"/>
      <c r="P473" s="190"/>
      <c r="Q473" s="190"/>
      <c r="R473" s="190"/>
      <c r="S473" s="190"/>
      <c r="T473" s="190"/>
      <c r="U473" s="190"/>
      <c r="V473" s="190"/>
      <c r="W473" s="190"/>
      <c r="X473" s="191"/>
      <c r="AT473" s="185" t="s">
        <v>168</v>
      </c>
      <c r="AU473" s="185" t="s">
        <v>84</v>
      </c>
      <c r="AV473" s="13" t="s">
        <v>84</v>
      </c>
      <c r="AW473" s="13" t="s">
        <v>3</v>
      </c>
      <c r="AX473" s="13" t="s">
        <v>79</v>
      </c>
      <c r="AY473" s="185" t="s">
        <v>159</v>
      </c>
    </row>
    <row r="474" spans="1:65" s="2" customFormat="1" ht="21.75" customHeight="1">
      <c r="A474" s="30"/>
      <c r="B474" s="165"/>
      <c r="C474" s="166">
        <v>111</v>
      </c>
      <c r="D474" s="166" t="s">
        <v>161</v>
      </c>
      <c r="E474" s="167" t="s">
        <v>753</v>
      </c>
      <c r="F474" s="168" t="s">
        <v>754</v>
      </c>
      <c r="G474" s="169" t="s">
        <v>266</v>
      </c>
      <c r="H474" s="170">
        <v>29.085000000000001</v>
      </c>
      <c r="I474" s="171"/>
      <c r="J474" s="171"/>
      <c r="K474" s="172">
        <f>ROUND(P474*H474,2)</f>
        <v>0</v>
      </c>
      <c r="L474" s="168" t="s">
        <v>178</v>
      </c>
      <c r="M474" s="31"/>
      <c r="N474" s="173" t="s">
        <v>1</v>
      </c>
      <c r="O474" s="174" t="s">
        <v>37</v>
      </c>
      <c r="P474" s="175">
        <f>I474+J474</f>
        <v>0</v>
      </c>
      <c r="Q474" s="175">
        <f>ROUND(I474*H474,2)</f>
        <v>0</v>
      </c>
      <c r="R474" s="175">
        <f>ROUND(J474*H474,2)</f>
        <v>0</v>
      </c>
      <c r="S474" s="56"/>
      <c r="T474" s="176">
        <f>S474*H474</f>
        <v>0</v>
      </c>
      <c r="U474" s="176">
        <v>1.0000000000000001E-5</v>
      </c>
      <c r="V474" s="176">
        <f>U474*H474</f>
        <v>2.9085000000000005E-4</v>
      </c>
      <c r="W474" s="176">
        <v>0</v>
      </c>
      <c r="X474" s="177">
        <f>W474*H474</f>
        <v>0</v>
      </c>
      <c r="Y474" s="30"/>
      <c r="Z474" s="30"/>
      <c r="AA474" s="30"/>
      <c r="AB474" s="30"/>
      <c r="AC474" s="30"/>
      <c r="AD474" s="30"/>
      <c r="AE474" s="30"/>
      <c r="AR474" s="178" t="s">
        <v>252</v>
      </c>
      <c r="AT474" s="178" t="s">
        <v>161</v>
      </c>
      <c r="AU474" s="178" t="s">
        <v>84</v>
      </c>
      <c r="AY474" s="17" t="s">
        <v>159</v>
      </c>
      <c r="BE474" s="179">
        <f>IF(O474="základní",K474,0)</f>
        <v>0</v>
      </c>
      <c r="BF474" s="179">
        <f>IF(O474="snížená",K474,0)</f>
        <v>0</v>
      </c>
      <c r="BG474" s="179">
        <f>IF(O474="zákl. přenesená",K474,0)</f>
        <v>0</v>
      </c>
      <c r="BH474" s="179">
        <f>IF(O474="sníž. přenesená",K474,0)</f>
        <v>0</v>
      </c>
      <c r="BI474" s="179">
        <f>IF(O474="nulová",K474,0)</f>
        <v>0</v>
      </c>
      <c r="BJ474" s="17" t="s">
        <v>79</v>
      </c>
      <c r="BK474" s="179">
        <f>ROUND(P474*H474,2)</f>
        <v>0</v>
      </c>
      <c r="BL474" s="17" t="s">
        <v>252</v>
      </c>
      <c r="BM474" s="178" t="s">
        <v>755</v>
      </c>
    </row>
    <row r="475" spans="1:65" s="2" customFormat="1">
      <c r="A475" s="30"/>
      <c r="B475" s="31"/>
      <c r="C475" s="30"/>
      <c r="D475" s="180" t="s">
        <v>167</v>
      </c>
      <c r="E475" s="30"/>
      <c r="F475" s="181" t="s">
        <v>756</v>
      </c>
      <c r="G475" s="30"/>
      <c r="H475" s="30"/>
      <c r="I475" s="95"/>
      <c r="J475" s="95"/>
      <c r="K475" s="30"/>
      <c r="L475" s="30"/>
      <c r="M475" s="31"/>
      <c r="N475" s="182"/>
      <c r="O475" s="183"/>
      <c r="P475" s="56"/>
      <c r="Q475" s="56"/>
      <c r="R475" s="56"/>
      <c r="S475" s="56"/>
      <c r="T475" s="56"/>
      <c r="U475" s="56"/>
      <c r="V475" s="56"/>
      <c r="W475" s="56"/>
      <c r="X475" s="57"/>
      <c r="Y475" s="30"/>
      <c r="Z475" s="30"/>
      <c r="AA475" s="30"/>
      <c r="AB475" s="30"/>
      <c r="AC475" s="30"/>
      <c r="AD475" s="30"/>
      <c r="AE475" s="30"/>
      <c r="AT475" s="17" t="s">
        <v>167</v>
      </c>
      <c r="AU475" s="17" t="s">
        <v>84</v>
      </c>
    </row>
    <row r="476" spans="1:65" s="13" customFormat="1">
      <c r="B476" s="184"/>
      <c r="D476" s="180" t="s">
        <v>168</v>
      </c>
      <c r="E476" s="185" t="s">
        <v>1</v>
      </c>
      <c r="F476" s="186" t="s">
        <v>757</v>
      </c>
      <c r="H476" s="187">
        <v>29.085000000000001</v>
      </c>
      <c r="I476" s="188"/>
      <c r="J476" s="188"/>
      <c r="M476" s="184"/>
      <c r="N476" s="189"/>
      <c r="O476" s="190"/>
      <c r="P476" s="190"/>
      <c r="Q476" s="190"/>
      <c r="R476" s="190"/>
      <c r="S476" s="190"/>
      <c r="T476" s="190"/>
      <c r="U476" s="190"/>
      <c r="V476" s="190"/>
      <c r="W476" s="190"/>
      <c r="X476" s="191"/>
      <c r="AT476" s="185" t="s">
        <v>168</v>
      </c>
      <c r="AU476" s="185" t="s">
        <v>84</v>
      </c>
      <c r="AV476" s="13" t="s">
        <v>84</v>
      </c>
      <c r="AW476" s="13" t="s">
        <v>4</v>
      </c>
      <c r="AX476" s="13" t="s">
        <v>74</v>
      </c>
      <c r="AY476" s="185" t="s">
        <v>159</v>
      </c>
    </row>
    <row r="477" spans="1:65" s="14" customFormat="1">
      <c r="B477" s="192"/>
      <c r="D477" s="180" t="s">
        <v>168</v>
      </c>
      <c r="E477" s="193" t="s">
        <v>1</v>
      </c>
      <c r="F477" s="194" t="s">
        <v>171</v>
      </c>
      <c r="H477" s="195">
        <v>29.085000000000001</v>
      </c>
      <c r="I477" s="196"/>
      <c r="J477" s="196"/>
      <c r="M477" s="192"/>
      <c r="N477" s="197"/>
      <c r="O477" s="198"/>
      <c r="P477" s="198"/>
      <c r="Q477" s="198"/>
      <c r="R477" s="198"/>
      <c r="S477" s="198"/>
      <c r="T477" s="198"/>
      <c r="U477" s="198"/>
      <c r="V477" s="198"/>
      <c r="W477" s="198"/>
      <c r="X477" s="199"/>
      <c r="AT477" s="193" t="s">
        <v>168</v>
      </c>
      <c r="AU477" s="193" t="s">
        <v>84</v>
      </c>
      <c r="AV477" s="14" t="s">
        <v>165</v>
      </c>
      <c r="AW477" s="14" t="s">
        <v>4</v>
      </c>
      <c r="AX477" s="14" t="s">
        <v>79</v>
      </c>
      <c r="AY477" s="193" t="s">
        <v>159</v>
      </c>
    </row>
    <row r="478" spans="1:65" s="2" customFormat="1" ht="21.75" customHeight="1">
      <c r="A478" s="30"/>
      <c r="B478" s="165"/>
      <c r="C478" s="200">
        <v>112</v>
      </c>
      <c r="D478" s="200" t="s">
        <v>182</v>
      </c>
      <c r="E478" s="201" t="s">
        <v>759</v>
      </c>
      <c r="F478" s="202" t="s">
        <v>760</v>
      </c>
      <c r="G478" s="203" t="s">
        <v>266</v>
      </c>
      <c r="H478" s="204">
        <v>41.265999999999998</v>
      </c>
      <c r="I478" s="205"/>
      <c r="J478" s="206"/>
      <c r="K478" s="207">
        <f>ROUND(P478*H478,2)</f>
        <v>0</v>
      </c>
      <c r="L478" s="202" t="s">
        <v>178</v>
      </c>
      <c r="M478" s="208"/>
      <c r="N478" s="209" t="s">
        <v>1</v>
      </c>
      <c r="O478" s="174" t="s">
        <v>37</v>
      </c>
      <c r="P478" s="175">
        <f>I478+J478</f>
        <v>0</v>
      </c>
      <c r="Q478" s="175">
        <f>ROUND(I478*H478,2)</f>
        <v>0</v>
      </c>
      <c r="R478" s="175">
        <f>ROUND(J478*H478,2)</f>
        <v>0</v>
      </c>
      <c r="S478" s="56"/>
      <c r="T478" s="176">
        <f>S478*H478</f>
        <v>0</v>
      </c>
      <c r="U478" s="176">
        <v>2.0000000000000001E-4</v>
      </c>
      <c r="V478" s="176">
        <f>U478*H478</f>
        <v>8.2532000000000005E-3</v>
      </c>
      <c r="W478" s="176">
        <v>0</v>
      </c>
      <c r="X478" s="177">
        <f>W478*H478</f>
        <v>0</v>
      </c>
      <c r="Y478" s="30"/>
      <c r="Z478" s="30"/>
      <c r="AA478" s="30"/>
      <c r="AB478" s="30"/>
      <c r="AC478" s="30"/>
      <c r="AD478" s="30"/>
      <c r="AE478" s="30"/>
      <c r="AR478" s="178" t="s">
        <v>345</v>
      </c>
      <c r="AT478" s="178" t="s">
        <v>182</v>
      </c>
      <c r="AU478" s="178" t="s">
        <v>84</v>
      </c>
      <c r="AY478" s="17" t="s">
        <v>159</v>
      </c>
      <c r="BE478" s="179">
        <f>IF(O478="základní",K478,0)</f>
        <v>0</v>
      </c>
      <c r="BF478" s="179">
        <f>IF(O478="snížená",K478,0)</f>
        <v>0</v>
      </c>
      <c r="BG478" s="179">
        <f>IF(O478="zákl. přenesená",K478,0)</f>
        <v>0</v>
      </c>
      <c r="BH478" s="179">
        <f>IF(O478="sníž. přenesená",K478,0)</f>
        <v>0</v>
      </c>
      <c r="BI478" s="179">
        <f>IF(O478="nulová",K478,0)</f>
        <v>0</v>
      </c>
      <c r="BJ478" s="17" t="s">
        <v>79</v>
      </c>
      <c r="BK478" s="179">
        <f>ROUND(P478*H478,2)</f>
        <v>0</v>
      </c>
      <c r="BL478" s="17" t="s">
        <v>252</v>
      </c>
      <c r="BM478" s="178" t="s">
        <v>761</v>
      </c>
    </row>
    <row r="479" spans="1:65" s="2" customFormat="1">
      <c r="A479" s="30"/>
      <c r="B479" s="31"/>
      <c r="C479" s="30"/>
      <c r="D479" s="180" t="s">
        <v>167</v>
      </c>
      <c r="E479" s="30"/>
      <c r="F479" s="181" t="s">
        <v>760</v>
      </c>
      <c r="G479" s="30"/>
      <c r="H479" s="30"/>
      <c r="I479" s="95"/>
      <c r="J479" s="95"/>
      <c r="K479" s="30"/>
      <c r="L479" s="30"/>
      <c r="M479" s="31"/>
      <c r="N479" s="182"/>
      <c r="O479" s="183"/>
      <c r="P479" s="56"/>
      <c r="Q479" s="56"/>
      <c r="R479" s="56"/>
      <c r="S479" s="56"/>
      <c r="T479" s="56"/>
      <c r="U479" s="56"/>
      <c r="V479" s="56"/>
      <c r="W479" s="56"/>
      <c r="X479" s="57"/>
      <c r="Y479" s="30"/>
      <c r="Z479" s="30"/>
      <c r="AA479" s="30"/>
      <c r="AB479" s="30"/>
      <c r="AC479" s="30"/>
      <c r="AD479" s="30"/>
      <c r="AE479" s="30"/>
      <c r="AT479" s="17" t="s">
        <v>167</v>
      </c>
      <c r="AU479" s="17" t="s">
        <v>84</v>
      </c>
    </row>
    <row r="480" spans="1:65" s="13" customFormat="1">
      <c r="B480" s="184"/>
      <c r="D480" s="180" t="s">
        <v>168</v>
      </c>
      <c r="F480" s="186" t="s">
        <v>762</v>
      </c>
      <c r="H480" s="187">
        <v>41.265999999999998</v>
      </c>
      <c r="I480" s="188"/>
      <c r="J480" s="188"/>
      <c r="M480" s="184"/>
      <c r="N480" s="189"/>
      <c r="O480" s="190"/>
      <c r="P480" s="190"/>
      <c r="Q480" s="190"/>
      <c r="R480" s="190"/>
      <c r="S480" s="190"/>
      <c r="T480" s="190"/>
      <c r="U480" s="190"/>
      <c r="V480" s="190"/>
      <c r="W480" s="190"/>
      <c r="X480" s="191"/>
      <c r="AT480" s="185" t="s">
        <v>168</v>
      </c>
      <c r="AU480" s="185" t="s">
        <v>84</v>
      </c>
      <c r="AV480" s="13" t="s">
        <v>84</v>
      </c>
      <c r="AW480" s="13" t="s">
        <v>3</v>
      </c>
      <c r="AX480" s="13" t="s">
        <v>79</v>
      </c>
      <c r="AY480" s="185" t="s">
        <v>159</v>
      </c>
    </row>
    <row r="481" spans="1:65" s="2" customFormat="1" ht="21.75" customHeight="1">
      <c r="A481" s="30"/>
      <c r="B481" s="165"/>
      <c r="C481" s="166">
        <v>113</v>
      </c>
      <c r="D481" s="166" t="s">
        <v>161</v>
      </c>
      <c r="E481" s="167" t="s">
        <v>763</v>
      </c>
      <c r="F481" s="168" t="s">
        <v>764</v>
      </c>
      <c r="G481" s="169" t="s">
        <v>177</v>
      </c>
      <c r="H481" s="170">
        <v>0.47299999999999998</v>
      </c>
      <c r="I481" s="171"/>
      <c r="J481" s="171"/>
      <c r="K481" s="172">
        <f>ROUND(P481*H481,2)</f>
        <v>0</v>
      </c>
      <c r="L481" s="168" t="s">
        <v>178</v>
      </c>
      <c r="M481" s="31"/>
      <c r="N481" s="173" t="s">
        <v>1</v>
      </c>
      <c r="O481" s="174" t="s">
        <v>37</v>
      </c>
      <c r="P481" s="175">
        <f>I481+J481</f>
        <v>0</v>
      </c>
      <c r="Q481" s="175">
        <f>ROUND(I481*H481,2)</f>
        <v>0</v>
      </c>
      <c r="R481" s="175">
        <f>ROUND(J481*H481,2)</f>
        <v>0</v>
      </c>
      <c r="S481" s="56"/>
      <c r="T481" s="176">
        <f>S481*H481</f>
        <v>0</v>
      </c>
      <c r="U481" s="176">
        <v>0</v>
      </c>
      <c r="V481" s="176">
        <f>U481*H481</f>
        <v>0</v>
      </c>
      <c r="W481" s="176">
        <v>0</v>
      </c>
      <c r="X481" s="177">
        <f>W481*H481</f>
        <v>0</v>
      </c>
      <c r="Y481" s="30"/>
      <c r="Z481" s="30"/>
      <c r="AA481" s="30"/>
      <c r="AB481" s="30"/>
      <c r="AC481" s="30"/>
      <c r="AD481" s="30"/>
      <c r="AE481" s="30"/>
      <c r="AR481" s="178" t="s">
        <v>252</v>
      </c>
      <c r="AT481" s="178" t="s">
        <v>161</v>
      </c>
      <c r="AU481" s="178" t="s">
        <v>84</v>
      </c>
      <c r="AY481" s="17" t="s">
        <v>159</v>
      </c>
      <c r="BE481" s="179">
        <f>IF(O481="základní",K481,0)</f>
        <v>0</v>
      </c>
      <c r="BF481" s="179">
        <f>IF(O481="snížená",K481,0)</f>
        <v>0</v>
      </c>
      <c r="BG481" s="179">
        <f>IF(O481="zákl. přenesená",K481,0)</f>
        <v>0</v>
      </c>
      <c r="BH481" s="179">
        <f>IF(O481="sníž. přenesená",K481,0)</f>
        <v>0</v>
      </c>
      <c r="BI481" s="179">
        <f>IF(O481="nulová",K481,0)</f>
        <v>0</v>
      </c>
      <c r="BJ481" s="17" t="s">
        <v>79</v>
      </c>
      <c r="BK481" s="179">
        <f>ROUND(P481*H481,2)</f>
        <v>0</v>
      </c>
      <c r="BL481" s="17" t="s">
        <v>252</v>
      </c>
      <c r="BM481" s="178" t="s">
        <v>765</v>
      </c>
    </row>
    <row r="482" spans="1:65" s="2" customFormat="1" ht="29.25">
      <c r="A482" s="30"/>
      <c r="B482" s="31"/>
      <c r="C482" s="30"/>
      <c r="D482" s="180" t="s">
        <v>167</v>
      </c>
      <c r="E482" s="30"/>
      <c r="F482" s="181" t="s">
        <v>766</v>
      </c>
      <c r="G482" s="30"/>
      <c r="H482" s="30"/>
      <c r="I482" s="95"/>
      <c r="J482" s="95"/>
      <c r="K482" s="30"/>
      <c r="L482" s="30"/>
      <c r="M482" s="31"/>
      <c r="N482" s="182"/>
      <c r="O482" s="183"/>
      <c r="P482" s="56"/>
      <c r="Q482" s="56"/>
      <c r="R482" s="56"/>
      <c r="S482" s="56"/>
      <c r="T482" s="56"/>
      <c r="U482" s="56"/>
      <c r="V482" s="56"/>
      <c r="W482" s="56"/>
      <c r="X482" s="57"/>
      <c r="Y482" s="30"/>
      <c r="Z482" s="30"/>
      <c r="AA482" s="30"/>
      <c r="AB482" s="30"/>
      <c r="AC482" s="30"/>
      <c r="AD482" s="30"/>
      <c r="AE482" s="30"/>
      <c r="AT482" s="17" t="s">
        <v>167</v>
      </c>
      <c r="AU482" s="17" t="s">
        <v>84</v>
      </c>
    </row>
    <row r="483" spans="1:65" s="12" customFormat="1" ht="22.9" customHeight="1">
      <c r="B483" s="151"/>
      <c r="D483" s="152" t="s">
        <v>73</v>
      </c>
      <c r="E483" s="163" t="s">
        <v>767</v>
      </c>
      <c r="F483" s="163" t="s">
        <v>768</v>
      </c>
      <c r="I483" s="154"/>
      <c r="J483" s="154"/>
      <c r="K483" s="164">
        <f>BK483</f>
        <v>0</v>
      </c>
      <c r="M483" s="151"/>
      <c r="N483" s="156"/>
      <c r="O483" s="157"/>
      <c r="P483" s="157"/>
      <c r="Q483" s="158">
        <f>SUM(Q484:Q501)</f>
        <v>0</v>
      </c>
      <c r="R483" s="158">
        <f>SUM(R484:R501)</f>
        <v>0</v>
      </c>
      <c r="S483" s="157"/>
      <c r="T483" s="159">
        <f>SUM(T484:T501)</f>
        <v>0</v>
      </c>
      <c r="U483" s="157"/>
      <c r="V483" s="159">
        <f>SUM(V484:V501)</f>
        <v>4.2223479999999994E-2</v>
      </c>
      <c r="W483" s="157"/>
      <c r="X483" s="160">
        <f>SUM(X484:X501)</f>
        <v>0</v>
      </c>
      <c r="AR483" s="152" t="s">
        <v>84</v>
      </c>
      <c r="AT483" s="161" t="s">
        <v>73</v>
      </c>
      <c r="AU483" s="161" t="s">
        <v>79</v>
      </c>
      <c r="AY483" s="152" t="s">
        <v>159</v>
      </c>
      <c r="BK483" s="162">
        <f>SUM(BK484:BK501)</f>
        <v>0</v>
      </c>
    </row>
    <row r="484" spans="1:65" s="2" customFormat="1" ht="21.75" customHeight="1">
      <c r="A484" s="30"/>
      <c r="B484" s="165"/>
      <c r="C484" s="166">
        <v>114</v>
      </c>
      <c r="D484" s="166" t="s">
        <v>161</v>
      </c>
      <c r="E484" s="167" t="s">
        <v>770</v>
      </c>
      <c r="F484" s="168" t="s">
        <v>771</v>
      </c>
      <c r="G484" s="169" t="s">
        <v>164</v>
      </c>
      <c r="H484" s="170">
        <v>162.398</v>
      </c>
      <c r="I484" s="171"/>
      <c r="J484" s="171"/>
      <c r="K484" s="172">
        <f>ROUND(P484*H484,2)</f>
        <v>0</v>
      </c>
      <c r="L484" s="168" t="s">
        <v>178</v>
      </c>
      <c r="M484" s="31"/>
      <c r="N484" s="173" t="s">
        <v>1</v>
      </c>
      <c r="O484" s="174" t="s">
        <v>37</v>
      </c>
      <c r="P484" s="175">
        <f>I484+J484</f>
        <v>0</v>
      </c>
      <c r="Q484" s="175">
        <f>ROUND(I484*H484,2)</f>
        <v>0</v>
      </c>
      <c r="R484" s="175">
        <f>ROUND(J484*H484,2)</f>
        <v>0</v>
      </c>
      <c r="S484" s="56"/>
      <c r="T484" s="176">
        <f>S484*H484</f>
        <v>0</v>
      </c>
      <c r="U484" s="176">
        <v>0</v>
      </c>
      <c r="V484" s="176">
        <f>U484*H484</f>
        <v>0</v>
      </c>
      <c r="W484" s="176">
        <v>0</v>
      </c>
      <c r="X484" s="177">
        <f>W484*H484</f>
        <v>0</v>
      </c>
      <c r="Y484" s="30"/>
      <c r="Z484" s="30"/>
      <c r="AA484" s="30"/>
      <c r="AB484" s="30"/>
      <c r="AC484" s="30"/>
      <c r="AD484" s="30"/>
      <c r="AE484" s="30"/>
      <c r="AR484" s="178" t="s">
        <v>252</v>
      </c>
      <c r="AT484" s="178" t="s">
        <v>161</v>
      </c>
      <c r="AU484" s="178" t="s">
        <v>84</v>
      </c>
      <c r="AY484" s="17" t="s">
        <v>159</v>
      </c>
      <c r="BE484" s="179">
        <f>IF(O484="základní",K484,0)</f>
        <v>0</v>
      </c>
      <c r="BF484" s="179">
        <f>IF(O484="snížená",K484,0)</f>
        <v>0</v>
      </c>
      <c r="BG484" s="179">
        <f>IF(O484="zákl. přenesená",K484,0)</f>
        <v>0</v>
      </c>
      <c r="BH484" s="179">
        <f>IF(O484="sníž. přenesená",K484,0)</f>
        <v>0</v>
      </c>
      <c r="BI484" s="179">
        <f>IF(O484="nulová",K484,0)</f>
        <v>0</v>
      </c>
      <c r="BJ484" s="17" t="s">
        <v>79</v>
      </c>
      <c r="BK484" s="179">
        <f>ROUND(P484*H484,2)</f>
        <v>0</v>
      </c>
      <c r="BL484" s="17" t="s">
        <v>252</v>
      </c>
      <c r="BM484" s="178" t="s">
        <v>772</v>
      </c>
    </row>
    <row r="485" spans="1:65" s="2" customFormat="1">
      <c r="A485" s="30"/>
      <c r="B485" s="31"/>
      <c r="C485" s="30"/>
      <c r="D485" s="180" t="s">
        <v>167</v>
      </c>
      <c r="E485" s="30"/>
      <c r="F485" s="181" t="s">
        <v>773</v>
      </c>
      <c r="G485" s="30"/>
      <c r="H485" s="30"/>
      <c r="I485" s="95"/>
      <c r="J485" s="95"/>
      <c r="K485" s="30"/>
      <c r="L485" s="30"/>
      <c r="M485" s="31"/>
      <c r="N485" s="182"/>
      <c r="O485" s="183"/>
      <c r="P485" s="56"/>
      <c r="Q485" s="56"/>
      <c r="R485" s="56"/>
      <c r="S485" s="56"/>
      <c r="T485" s="56"/>
      <c r="U485" s="56"/>
      <c r="V485" s="56"/>
      <c r="W485" s="56"/>
      <c r="X485" s="57"/>
      <c r="Y485" s="30"/>
      <c r="Z485" s="30"/>
      <c r="AA485" s="30"/>
      <c r="AB485" s="30"/>
      <c r="AC485" s="30"/>
      <c r="AD485" s="30"/>
      <c r="AE485" s="30"/>
      <c r="AT485" s="17" t="s">
        <v>167</v>
      </c>
      <c r="AU485" s="17" t="s">
        <v>84</v>
      </c>
    </row>
    <row r="486" spans="1:65" s="13" customFormat="1">
      <c r="B486" s="184"/>
      <c r="D486" s="180" t="s">
        <v>168</v>
      </c>
      <c r="E486" s="185" t="s">
        <v>1</v>
      </c>
      <c r="F486" s="186" t="s">
        <v>774</v>
      </c>
      <c r="H486" s="187">
        <v>84.346999999999994</v>
      </c>
      <c r="I486" s="188"/>
      <c r="J486" s="188"/>
      <c r="M486" s="184"/>
      <c r="N486" s="189"/>
      <c r="O486" s="190"/>
      <c r="P486" s="190"/>
      <c r="Q486" s="190"/>
      <c r="R486" s="190"/>
      <c r="S486" s="190"/>
      <c r="T486" s="190"/>
      <c r="U486" s="190"/>
      <c r="V486" s="190"/>
      <c r="W486" s="190"/>
      <c r="X486" s="191"/>
      <c r="AT486" s="185" t="s">
        <v>168</v>
      </c>
      <c r="AU486" s="185" t="s">
        <v>84</v>
      </c>
      <c r="AV486" s="13" t="s">
        <v>84</v>
      </c>
      <c r="AW486" s="13" t="s">
        <v>4</v>
      </c>
      <c r="AX486" s="13" t="s">
        <v>74</v>
      </c>
      <c r="AY486" s="185" t="s">
        <v>159</v>
      </c>
    </row>
    <row r="487" spans="1:65" s="13" customFormat="1">
      <c r="B487" s="184"/>
      <c r="D487" s="180" t="s">
        <v>168</v>
      </c>
      <c r="E487" s="185" t="s">
        <v>1</v>
      </c>
      <c r="F487" s="186" t="s">
        <v>775</v>
      </c>
      <c r="H487" s="187">
        <v>39.121000000000002</v>
      </c>
      <c r="I487" s="188"/>
      <c r="J487" s="188"/>
      <c r="M487" s="184"/>
      <c r="N487" s="189"/>
      <c r="O487" s="190"/>
      <c r="P487" s="190"/>
      <c r="Q487" s="190"/>
      <c r="R487" s="190"/>
      <c r="S487" s="190"/>
      <c r="T487" s="190"/>
      <c r="U487" s="190"/>
      <c r="V487" s="190"/>
      <c r="W487" s="190"/>
      <c r="X487" s="191"/>
      <c r="AT487" s="185" t="s">
        <v>168</v>
      </c>
      <c r="AU487" s="185" t="s">
        <v>84</v>
      </c>
      <c r="AV487" s="13" t="s">
        <v>84</v>
      </c>
      <c r="AW487" s="13" t="s">
        <v>4</v>
      </c>
      <c r="AX487" s="13" t="s">
        <v>74</v>
      </c>
      <c r="AY487" s="185" t="s">
        <v>159</v>
      </c>
    </row>
    <row r="488" spans="1:65" s="13" customFormat="1">
      <c r="B488" s="184"/>
      <c r="D488" s="180" t="s">
        <v>168</v>
      </c>
      <c r="E488" s="185" t="s">
        <v>1</v>
      </c>
      <c r="F488" s="186" t="s">
        <v>530</v>
      </c>
      <c r="H488" s="187">
        <v>38.93</v>
      </c>
      <c r="I488" s="188"/>
      <c r="J488" s="188"/>
      <c r="M488" s="184"/>
      <c r="N488" s="189"/>
      <c r="O488" s="190"/>
      <c r="P488" s="190"/>
      <c r="Q488" s="190"/>
      <c r="R488" s="190"/>
      <c r="S488" s="190"/>
      <c r="T488" s="190"/>
      <c r="U488" s="190"/>
      <c r="V488" s="190"/>
      <c r="W488" s="190"/>
      <c r="X488" s="191"/>
      <c r="AT488" s="185" t="s">
        <v>168</v>
      </c>
      <c r="AU488" s="185" t="s">
        <v>84</v>
      </c>
      <c r="AV488" s="13" t="s">
        <v>84</v>
      </c>
      <c r="AW488" s="13" t="s">
        <v>4</v>
      </c>
      <c r="AX488" s="13" t="s">
        <v>74</v>
      </c>
      <c r="AY488" s="185" t="s">
        <v>159</v>
      </c>
    </row>
    <row r="489" spans="1:65" s="14" customFormat="1">
      <c r="B489" s="192"/>
      <c r="D489" s="180" t="s">
        <v>168</v>
      </c>
      <c r="E489" s="193" t="s">
        <v>1</v>
      </c>
      <c r="F489" s="194" t="s">
        <v>171</v>
      </c>
      <c r="H489" s="195">
        <v>162.398</v>
      </c>
      <c r="I489" s="196"/>
      <c r="J489" s="196"/>
      <c r="M489" s="192"/>
      <c r="N489" s="197"/>
      <c r="O489" s="198"/>
      <c r="P489" s="198"/>
      <c r="Q489" s="198"/>
      <c r="R489" s="198"/>
      <c r="S489" s="198"/>
      <c r="T489" s="198"/>
      <c r="U489" s="198"/>
      <c r="V489" s="198"/>
      <c r="W489" s="198"/>
      <c r="X489" s="199"/>
      <c r="AT489" s="193" t="s">
        <v>168</v>
      </c>
      <c r="AU489" s="193" t="s">
        <v>84</v>
      </c>
      <c r="AV489" s="14" t="s">
        <v>165</v>
      </c>
      <c r="AW489" s="14" t="s">
        <v>4</v>
      </c>
      <c r="AX489" s="14" t="s">
        <v>79</v>
      </c>
      <c r="AY489" s="193" t="s">
        <v>159</v>
      </c>
    </row>
    <row r="490" spans="1:65" s="2" customFormat="1" ht="21.75" customHeight="1">
      <c r="A490" s="30"/>
      <c r="B490" s="165"/>
      <c r="C490" s="166">
        <v>115</v>
      </c>
      <c r="D490" s="166" t="s">
        <v>161</v>
      </c>
      <c r="E490" s="167" t="s">
        <v>776</v>
      </c>
      <c r="F490" s="168" t="s">
        <v>777</v>
      </c>
      <c r="G490" s="169" t="s">
        <v>164</v>
      </c>
      <c r="H490" s="170">
        <v>162.398</v>
      </c>
      <c r="I490" s="171"/>
      <c r="J490" s="171"/>
      <c r="K490" s="172">
        <f>ROUND(P490*H490,2)</f>
        <v>0</v>
      </c>
      <c r="L490" s="168" t="s">
        <v>178</v>
      </c>
      <c r="M490" s="31"/>
      <c r="N490" s="173" t="s">
        <v>1</v>
      </c>
      <c r="O490" s="174" t="s">
        <v>37</v>
      </c>
      <c r="P490" s="175">
        <f>I490+J490</f>
        <v>0</v>
      </c>
      <c r="Q490" s="175">
        <f>ROUND(I490*H490,2)</f>
        <v>0</v>
      </c>
      <c r="R490" s="175">
        <f>ROUND(J490*H490,2)</f>
        <v>0</v>
      </c>
      <c r="S490" s="56"/>
      <c r="T490" s="176">
        <f>S490*H490</f>
        <v>0</v>
      </c>
      <c r="U490" s="176">
        <v>0</v>
      </c>
      <c r="V490" s="176">
        <f>U490*H490</f>
        <v>0</v>
      </c>
      <c r="W490" s="176">
        <v>0</v>
      </c>
      <c r="X490" s="177">
        <f>W490*H490</f>
        <v>0</v>
      </c>
      <c r="Y490" s="30"/>
      <c r="Z490" s="30"/>
      <c r="AA490" s="30"/>
      <c r="AB490" s="30"/>
      <c r="AC490" s="30"/>
      <c r="AD490" s="30"/>
      <c r="AE490" s="30"/>
      <c r="AR490" s="178" t="s">
        <v>252</v>
      </c>
      <c r="AT490" s="178" t="s">
        <v>161</v>
      </c>
      <c r="AU490" s="178" t="s">
        <v>84</v>
      </c>
      <c r="AY490" s="17" t="s">
        <v>159</v>
      </c>
      <c r="BE490" s="179">
        <f>IF(O490="základní",K490,0)</f>
        <v>0</v>
      </c>
      <c r="BF490" s="179">
        <f>IF(O490="snížená",K490,0)</f>
        <v>0</v>
      </c>
      <c r="BG490" s="179">
        <f>IF(O490="zákl. přenesená",K490,0)</f>
        <v>0</v>
      </c>
      <c r="BH490" s="179">
        <f>IF(O490="sníž. přenesená",K490,0)</f>
        <v>0</v>
      </c>
      <c r="BI490" s="179">
        <f>IF(O490="nulová",K490,0)</f>
        <v>0</v>
      </c>
      <c r="BJ490" s="17" t="s">
        <v>79</v>
      </c>
      <c r="BK490" s="179">
        <f>ROUND(P490*H490,2)</f>
        <v>0</v>
      </c>
      <c r="BL490" s="17" t="s">
        <v>252</v>
      </c>
      <c r="BM490" s="178" t="s">
        <v>778</v>
      </c>
    </row>
    <row r="491" spans="1:65" s="2" customFormat="1" ht="19.5">
      <c r="A491" s="30"/>
      <c r="B491" s="31"/>
      <c r="C491" s="30"/>
      <c r="D491" s="180" t="s">
        <v>167</v>
      </c>
      <c r="E491" s="30"/>
      <c r="F491" s="181" t="s">
        <v>777</v>
      </c>
      <c r="G491" s="30"/>
      <c r="H491" s="30"/>
      <c r="I491" s="95"/>
      <c r="J491" s="95"/>
      <c r="K491" s="30"/>
      <c r="L491" s="30"/>
      <c r="M491" s="31"/>
      <c r="N491" s="182"/>
      <c r="O491" s="183"/>
      <c r="P491" s="56"/>
      <c r="Q491" s="56"/>
      <c r="R491" s="56"/>
      <c r="S491" s="56"/>
      <c r="T491" s="56"/>
      <c r="U491" s="56"/>
      <c r="V491" s="56"/>
      <c r="W491" s="56"/>
      <c r="X491" s="57"/>
      <c r="Y491" s="30"/>
      <c r="Z491" s="30"/>
      <c r="AA491" s="30"/>
      <c r="AB491" s="30"/>
      <c r="AC491" s="30"/>
      <c r="AD491" s="30"/>
      <c r="AE491" s="30"/>
      <c r="AT491" s="17" t="s">
        <v>167</v>
      </c>
      <c r="AU491" s="17" t="s">
        <v>84</v>
      </c>
    </row>
    <row r="492" spans="1:65" s="13" customFormat="1">
      <c r="B492" s="184"/>
      <c r="D492" s="180" t="s">
        <v>168</v>
      </c>
      <c r="E492" s="185" t="s">
        <v>1</v>
      </c>
      <c r="F492" s="186" t="s">
        <v>774</v>
      </c>
      <c r="H492" s="187">
        <v>84.346999999999994</v>
      </c>
      <c r="I492" s="188"/>
      <c r="J492" s="188"/>
      <c r="M492" s="184"/>
      <c r="N492" s="189"/>
      <c r="O492" s="190"/>
      <c r="P492" s="190"/>
      <c r="Q492" s="190"/>
      <c r="R492" s="190"/>
      <c r="S492" s="190"/>
      <c r="T492" s="190"/>
      <c r="U492" s="190"/>
      <c r="V492" s="190"/>
      <c r="W492" s="190"/>
      <c r="X492" s="191"/>
      <c r="AT492" s="185" t="s">
        <v>168</v>
      </c>
      <c r="AU492" s="185" t="s">
        <v>84</v>
      </c>
      <c r="AV492" s="13" t="s">
        <v>84</v>
      </c>
      <c r="AW492" s="13" t="s">
        <v>4</v>
      </c>
      <c r="AX492" s="13" t="s">
        <v>74</v>
      </c>
      <c r="AY492" s="185" t="s">
        <v>159</v>
      </c>
    </row>
    <row r="493" spans="1:65" s="13" customFormat="1">
      <c r="B493" s="184"/>
      <c r="D493" s="180" t="s">
        <v>168</v>
      </c>
      <c r="E493" s="185" t="s">
        <v>1</v>
      </c>
      <c r="F493" s="186" t="s">
        <v>775</v>
      </c>
      <c r="H493" s="187">
        <v>39.121000000000002</v>
      </c>
      <c r="I493" s="188"/>
      <c r="J493" s="188"/>
      <c r="M493" s="184"/>
      <c r="N493" s="189"/>
      <c r="O493" s="190"/>
      <c r="P493" s="190"/>
      <c r="Q493" s="190"/>
      <c r="R493" s="190"/>
      <c r="S493" s="190"/>
      <c r="T493" s="190"/>
      <c r="U493" s="190"/>
      <c r="V493" s="190"/>
      <c r="W493" s="190"/>
      <c r="X493" s="191"/>
      <c r="AT493" s="185" t="s">
        <v>168</v>
      </c>
      <c r="AU493" s="185" t="s">
        <v>84</v>
      </c>
      <c r="AV493" s="13" t="s">
        <v>84</v>
      </c>
      <c r="AW493" s="13" t="s">
        <v>4</v>
      </c>
      <c r="AX493" s="13" t="s">
        <v>74</v>
      </c>
      <c r="AY493" s="185" t="s">
        <v>159</v>
      </c>
    </row>
    <row r="494" spans="1:65" s="13" customFormat="1">
      <c r="B494" s="184"/>
      <c r="D494" s="180" t="s">
        <v>168</v>
      </c>
      <c r="E494" s="185" t="s">
        <v>1</v>
      </c>
      <c r="F494" s="186" t="s">
        <v>530</v>
      </c>
      <c r="H494" s="187">
        <v>38.93</v>
      </c>
      <c r="I494" s="188"/>
      <c r="J494" s="188"/>
      <c r="M494" s="184"/>
      <c r="N494" s="189"/>
      <c r="O494" s="190"/>
      <c r="P494" s="190"/>
      <c r="Q494" s="190"/>
      <c r="R494" s="190"/>
      <c r="S494" s="190"/>
      <c r="T494" s="190"/>
      <c r="U494" s="190"/>
      <c r="V494" s="190"/>
      <c r="W494" s="190"/>
      <c r="X494" s="191"/>
      <c r="AT494" s="185" t="s">
        <v>168</v>
      </c>
      <c r="AU494" s="185" t="s">
        <v>84</v>
      </c>
      <c r="AV494" s="13" t="s">
        <v>84</v>
      </c>
      <c r="AW494" s="13" t="s">
        <v>4</v>
      </c>
      <c r="AX494" s="13" t="s">
        <v>74</v>
      </c>
      <c r="AY494" s="185" t="s">
        <v>159</v>
      </c>
    </row>
    <row r="495" spans="1:65" s="14" customFormat="1">
      <c r="B495" s="192"/>
      <c r="D495" s="180" t="s">
        <v>168</v>
      </c>
      <c r="E495" s="193" t="s">
        <v>1</v>
      </c>
      <c r="F495" s="194" t="s">
        <v>171</v>
      </c>
      <c r="H495" s="195">
        <v>162.398</v>
      </c>
      <c r="I495" s="196"/>
      <c r="J495" s="196"/>
      <c r="M495" s="192"/>
      <c r="N495" s="197"/>
      <c r="O495" s="198"/>
      <c r="P495" s="198"/>
      <c r="Q495" s="198"/>
      <c r="R495" s="198"/>
      <c r="S495" s="198"/>
      <c r="T495" s="198"/>
      <c r="U495" s="198"/>
      <c r="V495" s="198"/>
      <c r="W495" s="198"/>
      <c r="X495" s="199"/>
      <c r="AT495" s="193" t="s">
        <v>168</v>
      </c>
      <c r="AU495" s="193" t="s">
        <v>84</v>
      </c>
      <c r="AV495" s="14" t="s">
        <v>165</v>
      </c>
      <c r="AW495" s="14" t="s">
        <v>4</v>
      </c>
      <c r="AX495" s="14" t="s">
        <v>79</v>
      </c>
      <c r="AY495" s="193" t="s">
        <v>159</v>
      </c>
    </row>
    <row r="496" spans="1:65" s="2" customFormat="1" ht="21.75" customHeight="1">
      <c r="A496" s="30"/>
      <c r="B496" s="165"/>
      <c r="C496" s="166">
        <v>116</v>
      </c>
      <c r="D496" s="166" t="s">
        <v>161</v>
      </c>
      <c r="E496" s="167" t="s">
        <v>780</v>
      </c>
      <c r="F496" s="168" t="s">
        <v>781</v>
      </c>
      <c r="G496" s="169" t="s">
        <v>164</v>
      </c>
      <c r="H496" s="170">
        <v>162.398</v>
      </c>
      <c r="I496" s="171"/>
      <c r="J496" s="171"/>
      <c r="K496" s="172">
        <f>ROUND(P496*H496,2)</f>
        <v>0</v>
      </c>
      <c r="L496" s="168" t="s">
        <v>178</v>
      </c>
      <c r="M496" s="31"/>
      <c r="N496" s="173" t="s">
        <v>1</v>
      </c>
      <c r="O496" s="174" t="s">
        <v>37</v>
      </c>
      <c r="P496" s="175">
        <f>I496+J496</f>
        <v>0</v>
      </c>
      <c r="Q496" s="175">
        <f>ROUND(I496*H496,2)</f>
        <v>0</v>
      </c>
      <c r="R496" s="175">
        <f>ROUND(J496*H496,2)</f>
        <v>0</v>
      </c>
      <c r="S496" s="56"/>
      <c r="T496" s="176">
        <f>S496*H496</f>
        <v>0</v>
      </c>
      <c r="U496" s="176">
        <v>2.5999999999999998E-4</v>
      </c>
      <c r="V496" s="176">
        <f>U496*H496</f>
        <v>4.2223479999999994E-2</v>
      </c>
      <c r="W496" s="176">
        <v>0</v>
      </c>
      <c r="X496" s="177">
        <f>W496*H496</f>
        <v>0</v>
      </c>
      <c r="Y496" s="30"/>
      <c r="Z496" s="30"/>
      <c r="AA496" s="30"/>
      <c r="AB496" s="30"/>
      <c r="AC496" s="30"/>
      <c r="AD496" s="30"/>
      <c r="AE496" s="30"/>
      <c r="AR496" s="178" t="s">
        <v>252</v>
      </c>
      <c r="AT496" s="178" t="s">
        <v>161</v>
      </c>
      <c r="AU496" s="178" t="s">
        <v>84</v>
      </c>
      <c r="AY496" s="17" t="s">
        <v>159</v>
      </c>
      <c r="BE496" s="179">
        <f>IF(O496="základní",K496,0)</f>
        <v>0</v>
      </c>
      <c r="BF496" s="179">
        <f>IF(O496="snížená",K496,0)</f>
        <v>0</v>
      </c>
      <c r="BG496" s="179">
        <f>IF(O496="zákl. přenesená",K496,0)</f>
        <v>0</v>
      </c>
      <c r="BH496" s="179">
        <f>IF(O496="sníž. přenesená",K496,0)</f>
        <v>0</v>
      </c>
      <c r="BI496" s="179">
        <f>IF(O496="nulová",K496,0)</f>
        <v>0</v>
      </c>
      <c r="BJ496" s="17" t="s">
        <v>79</v>
      </c>
      <c r="BK496" s="179">
        <f>ROUND(P496*H496,2)</f>
        <v>0</v>
      </c>
      <c r="BL496" s="17" t="s">
        <v>252</v>
      </c>
      <c r="BM496" s="178" t="s">
        <v>782</v>
      </c>
    </row>
    <row r="497" spans="1:65" s="2" customFormat="1" ht="29.25">
      <c r="A497" s="30"/>
      <c r="B497" s="31"/>
      <c r="C497" s="30"/>
      <c r="D497" s="180" t="s">
        <v>167</v>
      </c>
      <c r="E497" s="30"/>
      <c r="F497" s="181" t="s">
        <v>783</v>
      </c>
      <c r="G497" s="30"/>
      <c r="H497" s="30"/>
      <c r="I497" s="95"/>
      <c r="J497" s="95"/>
      <c r="K497" s="30"/>
      <c r="L497" s="30"/>
      <c r="M497" s="31"/>
      <c r="N497" s="182"/>
      <c r="O497" s="183"/>
      <c r="P497" s="56"/>
      <c r="Q497" s="56"/>
      <c r="R497" s="56"/>
      <c r="S497" s="56"/>
      <c r="T497" s="56"/>
      <c r="U497" s="56"/>
      <c r="V497" s="56"/>
      <c r="W497" s="56"/>
      <c r="X497" s="57"/>
      <c r="Y497" s="30"/>
      <c r="Z497" s="30"/>
      <c r="AA497" s="30"/>
      <c r="AB497" s="30"/>
      <c r="AC497" s="30"/>
      <c r="AD497" s="30"/>
      <c r="AE497" s="30"/>
      <c r="AT497" s="17" t="s">
        <v>167</v>
      </c>
      <c r="AU497" s="17" t="s">
        <v>84</v>
      </c>
    </row>
    <row r="498" spans="1:65" s="13" customFormat="1">
      <c r="B498" s="184"/>
      <c r="D498" s="180" t="s">
        <v>168</v>
      </c>
      <c r="E498" s="185" t="s">
        <v>1</v>
      </c>
      <c r="F498" s="186" t="s">
        <v>774</v>
      </c>
      <c r="H498" s="187">
        <v>84.346999999999994</v>
      </c>
      <c r="I498" s="188"/>
      <c r="J498" s="188"/>
      <c r="M498" s="184"/>
      <c r="N498" s="189"/>
      <c r="O498" s="190"/>
      <c r="P498" s="190"/>
      <c r="Q498" s="190"/>
      <c r="R498" s="190"/>
      <c r="S498" s="190"/>
      <c r="T498" s="190"/>
      <c r="U498" s="190"/>
      <c r="V498" s="190"/>
      <c r="W498" s="190"/>
      <c r="X498" s="191"/>
      <c r="AT498" s="185" t="s">
        <v>168</v>
      </c>
      <c r="AU498" s="185" t="s">
        <v>84</v>
      </c>
      <c r="AV498" s="13" t="s">
        <v>84</v>
      </c>
      <c r="AW498" s="13" t="s">
        <v>4</v>
      </c>
      <c r="AX498" s="13" t="s">
        <v>74</v>
      </c>
      <c r="AY498" s="185" t="s">
        <v>159</v>
      </c>
    </row>
    <row r="499" spans="1:65" s="13" customFormat="1">
      <c r="B499" s="184"/>
      <c r="D499" s="180" t="s">
        <v>168</v>
      </c>
      <c r="E499" s="185" t="s">
        <v>1</v>
      </c>
      <c r="F499" s="186" t="s">
        <v>775</v>
      </c>
      <c r="H499" s="187">
        <v>39.121000000000002</v>
      </c>
      <c r="I499" s="188"/>
      <c r="J499" s="188"/>
      <c r="M499" s="184"/>
      <c r="N499" s="189"/>
      <c r="O499" s="190"/>
      <c r="P499" s="190"/>
      <c r="Q499" s="190"/>
      <c r="R499" s="190"/>
      <c r="S499" s="190"/>
      <c r="T499" s="190"/>
      <c r="U499" s="190"/>
      <c r="V499" s="190"/>
      <c r="W499" s="190"/>
      <c r="X499" s="191"/>
      <c r="AT499" s="185" t="s">
        <v>168</v>
      </c>
      <c r="AU499" s="185" t="s">
        <v>84</v>
      </c>
      <c r="AV499" s="13" t="s">
        <v>84</v>
      </c>
      <c r="AW499" s="13" t="s">
        <v>4</v>
      </c>
      <c r="AX499" s="13" t="s">
        <v>74</v>
      </c>
      <c r="AY499" s="185" t="s">
        <v>159</v>
      </c>
    </row>
    <row r="500" spans="1:65" s="13" customFormat="1">
      <c r="B500" s="184"/>
      <c r="D500" s="180" t="s">
        <v>168</v>
      </c>
      <c r="E500" s="185" t="s">
        <v>1</v>
      </c>
      <c r="F500" s="186" t="s">
        <v>530</v>
      </c>
      <c r="H500" s="187">
        <v>38.93</v>
      </c>
      <c r="I500" s="188"/>
      <c r="J500" s="188"/>
      <c r="M500" s="184"/>
      <c r="N500" s="189"/>
      <c r="O500" s="190"/>
      <c r="P500" s="190"/>
      <c r="Q500" s="190"/>
      <c r="R500" s="190"/>
      <c r="S500" s="190"/>
      <c r="T500" s="190"/>
      <c r="U500" s="190"/>
      <c r="V500" s="190"/>
      <c r="W500" s="190"/>
      <c r="X500" s="191"/>
      <c r="AT500" s="185" t="s">
        <v>168</v>
      </c>
      <c r="AU500" s="185" t="s">
        <v>84</v>
      </c>
      <c r="AV500" s="13" t="s">
        <v>84</v>
      </c>
      <c r="AW500" s="13" t="s">
        <v>4</v>
      </c>
      <c r="AX500" s="13" t="s">
        <v>74</v>
      </c>
      <c r="AY500" s="185" t="s">
        <v>159</v>
      </c>
    </row>
    <row r="501" spans="1:65" s="14" customFormat="1">
      <c r="B501" s="192"/>
      <c r="D501" s="180" t="s">
        <v>168</v>
      </c>
      <c r="E501" s="193" t="s">
        <v>1</v>
      </c>
      <c r="F501" s="194" t="s">
        <v>171</v>
      </c>
      <c r="H501" s="195">
        <v>162.398</v>
      </c>
      <c r="I501" s="196"/>
      <c r="J501" s="196"/>
      <c r="M501" s="192"/>
      <c r="N501" s="197"/>
      <c r="O501" s="198"/>
      <c r="P501" s="198"/>
      <c r="Q501" s="198"/>
      <c r="R501" s="198"/>
      <c r="S501" s="198"/>
      <c r="T501" s="198"/>
      <c r="U501" s="198"/>
      <c r="V501" s="198"/>
      <c r="W501" s="198"/>
      <c r="X501" s="199"/>
      <c r="AT501" s="193" t="s">
        <v>168</v>
      </c>
      <c r="AU501" s="193" t="s">
        <v>84</v>
      </c>
      <c r="AV501" s="14" t="s">
        <v>165</v>
      </c>
      <c r="AW501" s="14" t="s">
        <v>4</v>
      </c>
      <c r="AX501" s="14" t="s">
        <v>79</v>
      </c>
      <c r="AY501" s="193" t="s">
        <v>159</v>
      </c>
    </row>
    <row r="502" spans="1:65" s="12" customFormat="1" ht="25.9" customHeight="1">
      <c r="B502" s="151"/>
      <c r="D502" s="152" t="s">
        <v>73</v>
      </c>
      <c r="E502" s="153" t="s">
        <v>784</v>
      </c>
      <c r="F502" s="153" t="s">
        <v>785</v>
      </c>
      <c r="I502" s="154"/>
      <c r="J502" s="154"/>
      <c r="K502" s="155">
        <f>BK502</f>
        <v>0</v>
      </c>
      <c r="M502" s="151"/>
      <c r="N502" s="156"/>
      <c r="O502" s="157"/>
      <c r="P502" s="157"/>
      <c r="Q502" s="158">
        <f>Q503</f>
        <v>0</v>
      </c>
      <c r="R502" s="158">
        <f>R503</f>
        <v>0</v>
      </c>
      <c r="S502" s="157"/>
      <c r="T502" s="159">
        <f>T503</f>
        <v>0</v>
      </c>
      <c r="U502" s="157"/>
      <c r="V502" s="159">
        <f>V503</f>
        <v>0</v>
      </c>
      <c r="W502" s="157"/>
      <c r="X502" s="160">
        <f>X503</f>
        <v>0</v>
      </c>
      <c r="AR502" s="152" t="s">
        <v>165</v>
      </c>
      <c r="AT502" s="161" t="s">
        <v>73</v>
      </c>
      <c r="AU502" s="161" t="s">
        <v>74</v>
      </c>
      <c r="AY502" s="152" t="s">
        <v>159</v>
      </c>
      <c r="BK502" s="162">
        <f>BK503</f>
        <v>0</v>
      </c>
    </row>
    <row r="503" spans="1:65" s="12" customFormat="1" ht="22.9" customHeight="1">
      <c r="B503" s="151"/>
      <c r="D503" s="152" t="s">
        <v>73</v>
      </c>
      <c r="E503" s="163" t="s">
        <v>786</v>
      </c>
      <c r="F503" s="163" t="s">
        <v>785</v>
      </c>
      <c r="I503" s="154"/>
      <c r="J503" s="154"/>
      <c r="K503" s="164">
        <f>BK503</f>
        <v>0</v>
      </c>
      <c r="M503" s="151"/>
      <c r="N503" s="156"/>
      <c r="O503" s="157"/>
      <c r="P503" s="157"/>
      <c r="Q503" s="158">
        <f>SUM(Q504:Q523)</f>
        <v>0</v>
      </c>
      <c r="R503" s="158">
        <f>SUM(R504:R523)</f>
        <v>0</v>
      </c>
      <c r="S503" s="157"/>
      <c r="T503" s="159">
        <f>SUM(T504:T523)</f>
        <v>0</v>
      </c>
      <c r="U503" s="157"/>
      <c r="V503" s="159">
        <f>SUM(V504:V523)</f>
        <v>0</v>
      </c>
      <c r="W503" s="157"/>
      <c r="X503" s="160">
        <f>SUM(X504:X523)</f>
        <v>0</v>
      </c>
      <c r="AR503" s="152" t="s">
        <v>165</v>
      </c>
      <c r="AT503" s="161" t="s">
        <v>73</v>
      </c>
      <c r="AU503" s="161" t="s">
        <v>79</v>
      </c>
      <c r="AY503" s="152" t="s">
        <v>159</v>
      </c>
      <c r="BK503" s="162">
        <f>SUM(BK504:BK523)</f>
        <v>0</v>
      </c>
    </row>
    <row r="504" spans="1:65" s="2" customFormat="1" ht="24" customHeight="1">
      <c r="A504" s="30"/>
      <c r="B504" s="165"/>
      <c r="C504" s="166">
        <v>117</v>
      </c>
      <c r="D504" s="166" t="s">
        <v>161</v>
      </c>
      <c r="E504" s="167" t="s">
        <v>787</v>
      </c>
      <c r="F504" s="168" t="s">
        <v>788</v>
      </c>
      <c r="G504" s="169" t="s">
        <v>789</v>
      </c>
      <c r="H504" s="170">
        <v>1</v>
      </c>
      <c r="I504" s="171"/>
      <c r="J504" s="171"/>
      <c r="K504" s="172">
        <f>ROUND(P504*H504,2)</f>
        <v>0</v>
      </c>
      <c r="L504" s="168" t="s">
        <v>1018</v>
      </c>
      <c r="M504" s="31"/>
      <c r="N504" s="173" t="s">
        <v>1</v>
      </c>
      <c r="O504" s="174" t="s">
        <v>37</v>
      </c>
      <c r="P504" s="175">
        <f>I504+J504</f>
        <v>0</v>
      </c>
      <c r="Q504" s="175">
        <f>ROUND(I504*H504,2)</f>
        <v>0</v>
      </c>
      <c r="R504" s="175">
        <f>ROUND(J504*H504,2)</f>
        <v>0</v>
      </c>
      <c r="S504" s="56"/>
      <c r="T504" s="176">
        <f>S504*H504</f>
        <v>0</v>
      </c>
      <c r="U504" s="176">
        <v>0</v>
      </c>
      <c r="V504" s="176">
        <f>U504*H504</f>
        <v>0</v>
      </c>
      <c r="W504" s="176">
        <v>0</v>
      </c>
      <c r="X504" s="177">
        <f>W504*H504</f>
        <v>0</v>
      </c>
      <c r="Y504" s="30"/>
      <c r="Z504" s="30"/>
      <c r="AA504" s="30"/>
      <c r="AB504" s="30"/>
      <c r="AC504" s="30"/>
      <c r="AD504" s="30"/>
      <c r="AE504" s="30"/>
      <c r="AR504" s="178" t="s">
        <v>790</v>
      </c>
      <c r="AT504" s="178" t="s">
        <v>161</v>
      </c>
      <c r="AU504" s="178" t="s">
        <v>84</v>
      </c>
      <c r="AY504" s="17" t="s">
        <v>159</v>
      </c>
      <c r="BE504" s="179">
        <f>IF(O504="základní",K504,0)</f>
        <v>0</v>
      </c>
      <c r="BF504" s="179">
        <f>IF(O504="snížená",K504,0)</f>
        <v>0</v>
      </c>
      <c r="BG504" s="179">
        <f>IF(O504="zákl. přenesená",K504,0)</f>
        <v>0</v>
      </c>
      <c r="BH504" s="179">
        <f>IF(O504="sníž. přenesená",K504,0)</f>
        <v>0</v>
      </c>
      <c r="BI504" s="179">
        <f>IF(O504="nulová",K504,0)</f>
        <v>0</v>
      </c>
      <c r="BJ504" s="17" t="s">
        <v>79</v>
      </c>
      <c r="BK504" s="179">
        <f>ROUND(P504*H504,2)</f>
        <v>0</v>
      </c>
      <c r="BL504" s="17" t="s">
        <v>790</v>
      </c>
      <c r="BM504" s="178" t="s">
        <v>791</v>
      </c>
    </row>
    <row r="505" spans="1:65" s="2" customFormat="1">
      <c r="A505" s="30"/>
      <c r="B505" s="31"/>
      <c r="C505" s="30"/>
      <c r="D505" s="180" t="s">
        <v>167</v>
      </c>
      <c r="E505" s="30"/>
      <c r="F505" s="181" t="s">
        <v>788</v>
      </c>
      <c r="G505" s="30"/>
      <c r="H505" s="30"/>
      <c r="I505" s="95"/>
      <c r="J505" s="95"/>
      <c r="K505" s="30"/>
      <c r="L505" s="30"/>
      <c r="M505" s="31"/>
      <c r="N505" s="182"/>
      <c r="O505" s="183"/>
      <c r="P505" s="56"/>
      <c r="Q505" s="56"/>
      <c r="R505" s="56"/>
      <c r="S505" s="56"/>
      <c r="T505" s="56"/>
      <c r="U505" s="56"/>
      <c r="V505" s="56"/>
      <c r="W505" s="56"/>
      <c r="X505" s="57"/>
      <c r="Y505" s="30"/>
      <c r="Z505" s="30"/>
      <c r="AA505" s="30"/>
      <c r="AB505" s="30"/>
      <c r="AC505" s="30"/>
      <c r="AD505" s="30"/>
      <c r="AE505" s="30"/>
      <c r="AT505" s="17" t="s">
        <v>167</v>
      </c>
      <c r="AU505" s="17" t="s">
        <v>84</v>
      </c>
    </row>
    <row r="506" spans="1:65" s="15" customFormat="1">
      <c r="B506" s="210"/>
      <c r="D506" s="180" t="s">
        <v>168</v>
      </c>
      <c r="E506" s="211" t="s">
        <v>1</v>
      </c>
      <c r="F506" s="212" t="s">
        <v>792</v>
      </c>
      <c r="H506" s="211" t="s">
        <v>1</v>
      </c>
      <c r="I506" s="213"/>
      <c r="J506" s="213"/>
      <c r="M506" s="210"/>
      <c r="N506" s="214"/>
      <c r="O506" s="215"/>
      <c r="P506" s="215"/>
      <c r="Q506" s="215"/>
      <c r="R506" s="215"/>
      <c r="S506" s="215"/>
      <c r="T506" s="215"/>
      <c r="U506" s="215"/>
      <c r="V506" s="215"/>
      <c r="W506" s="215"/>
      <c r="X506" s="216"/>
      <c r="AT506" s="211" t="s">
        <v>168</v>
      </c>
      <c r="AU506" s="211" t="s">
        <v>84</v>
      </c>
      <c r="AV506" s="15" t="s">
        <v>79</v>
      </c>
      <c r="AW506" s="15" t="s">
        <v>4</v>
      </c>
      <c r="AX506" s="15" t="s">
        <v>74</v>
      </c>
      <c r="AY506" s="211" t="s">
        <v>159</v>
      </c>
    </row>
    <row r="507" spans="1:65" s="13" customFormat="1">
      <c r="B507" s="184"/>
      <c r="D507" s="180" t="s">
        <v>168</v>
      </c>
      <c r="E507" s="185" t="s">
        <v>1</v>
      </c>
      <c r="F507" s="186" t="s">
        <v>79</v>
      </c>
      <c r="H507" s="187">
        <v>1</v>
      </c>
      <c r="I507" s="188"/>
      <c r="J507" s="188"/>
      <c r="M507" s="184"/>
      <c r="N507" s="189"/>
      <c r="O507" s="190"/>
      <c r="P507" s="190"/>
      <c r="Q507" s="190"/>
      <c r="R507" s="190"/>
      <c r="S507" s="190"/>
      <c r="T507" s="190"/>
      <c r="U507" s="190"/>
      <c r="V507" s="190"/>
      <c r="W507" s="190"/>
      <c r="X507" s="191"/>
      <c r="AT507" s="185" t="s">
        <v>168</v>
      </c>
      <c r="AU507" s="185" t="s">
        <v>84</v>
      </c>
      <c r="AV507" s="13" t="s">
        <v>84</v>
      </c>
      <c r="AW507" s="13" t="s">
        <v>4</v>
      </c>
      <c r="AX507" s="13" t="s">
        <v>79</v>
      </c>
      <c r="AY507" s="185" t="s">
        <v>159</v>
      </c>
    </row>
    <row r="508" spans="1:65" s="2" customFormat="1" ht="24.75" customHeight="1">
      <c r="A508" s="30"/>
      <c r="B508" s="165"/>
      <c r="C508" s="166">
        <v>118</v>
      </c>
      <c r="D508" s="166" t="s">
        <v>161</v>
      </c>
      <c r="E508" s="167" t="s">
        <v>794</v>
      </c>
      <c r="F508" s="231" t="s">
        <v>1045</v>
      </c>
      <c r="G508" s="169" t="s">
        <v>789</v>
      </c>
      <c r="H508" s="170">
        <v>1</v>
      </c>
      <c r="I508" s="171"/>
      <c r="J508" s="171"/>
      <c r="K508" s="172">
        <f>ROUND(P508*H508,2)</f>
        <v>0</v>
      </c>
      <c r="L508" s="168" t="s">
        <v>1018</v>
      </c>
      <c r="M508" s="31"/>
      <c r="N508" s="173" t="s">
        <v>1</v>
      </c>
      <c r="O508" s="174" t="s">
        <v>37</v>
      </c>
      <c r="P508" s="175">
        <f>I508+J508</f>
        <v>0</v>
      </c>
      <c r="Q508" s="175">
        <f>ROUND(I508*H508,2)</f>
        <v>0</v>
      </c>
      <c r="R508" s="175">
        <f>ROUND(J508*H508,2)</f>
        <v>0</v>
      </c>
      <c r="S508" s="56"/>
      <c r="T508" s="176">
        <f>S508*H508</f>
        <v>0</v>
      </c>
      <c r="U508" s="176">
        <v>0</v>
      </c>
      <c r="V508" s="176">
        <f>U508*H508</f>
        <v>0</v>
      </c>
      <c r="W508" s="176">
        <v>0</v>
      </c>
      <c r="X508" s="177">
        <f>W508*H508</f>
        <v>0</v>
      </c>
      <c r="Y508" s="30"/>
      <c r="Z508" s="30"/>
      <c r="AA508" s="30"/>
      <c r="AB508" s="30"/>
      <c r="AC508" s="30"/>
      <c r="AD508" s="30"/>
      <c r="AE508" s="30"/>
      <c r="AR508" s="178" t="s">
        <v>790</v>
      </c>
      <c r="AT508" s="178" t="s">
        <v>161</v>
      </c>
      <c r="AU508" s="178" t="s">
        <v>84</v>
      </c>
      <c r="AY508" s="17" t="s">
        <v>159</v>
      </c>
      <c r="BE508" s="179">
        <f>IF(O508="základní",K508,0)</f>
        <v>0</v>
      </c>
      <c r="BF508" s="179">
        <f>IF(O508="snížená",K508,0)</f>
        <v>0</v>
      </c>
      <c r="BG508" s="179">
        <f>IF(O508="zákl. přenesená",K508,0)</f>
        <v>0</v>
      </c>
      <c r="BH508" s="179">
        <f>IF(O508="sníž. přenesená",K508,0)</f>
        <v>0</v>
      </c>
      <c r="BI508" s="179">
        <f>IF(O508="nulová",K508,0)</f>
        <v>0</v>
      </c>
      <c r="BJ508" s="17" t="s">
        <v>79</v>
      </c>
      <c r="BK508" s="179">
        <f>ROUND(P508*H508,2)</f>
        <v>0</v>
      </c>
      <c r="BL508" s="17" t="s">
        <v>790</v>
      </c>
      <c r="BM508" s="178" t="s">
        <v>795</v>
      </c>
    </row>
    <row r="509" spans="1:65" s="2" customFormat="1">
      <c r="A509" s="30"/>
      <c r="B509" s="31"/>
      <c r="C509" s="30"/>
      <c r="D509" s="180" t="s">
        <v>167</v>
      </c>
      <c r="E509" s="30"/>
      <c r="F509" s="233" t="s">
        <v>1045</v>
      </c>
      <c r="G509" s="30"/>
      <c r="H509" s="30"/>
      <c r="I509" s="95"/>
      <c r="J509" s="95"/>
      <c r="K509" s="30"/>
      <c r="L509" s="30"/>
      <c r="M509" s="31"/>
      <c r="N509" s="182"/>
      <c r="O509" s="183"/>
      <c r="P509" s="56"/>
      <c r="Q509" s="56"/>
      <c r="R509" s="56"/>
      <c r="S509" s="56"/>
      <c r="T509" s="56"/>
      <c r="U509" s="56"/>
      <c r="V509" s="56"/>
      <c r="W509" s="56"/>
      <c r="X509" s="57"/>
      <c r="Y509" s="30"/>
      <c r="Z509" s="30"/>
      <c r="AA509" s="30"/>
      <c r="AB509" s="30"/>
      <c r="AC509" s="30"/>
      <c r="AD509" s="30"/>
      <c r="AE509" s="30"/>
      <c r="AT509" s="17" t="s">
        <v>167</v>
      </c>
      <c r="AU509" s="17" t="s">
        <v>84</v>
      </c>
    </row>
    <row r="510" spans="1:65" s="2" customFormat="1" ht="16.5" customHeight="1">
      <c r="A510" s="30"/>
      <c r="B510" s="165"/>
      <c r="C510" s="166">
        <v>119</v>
      </c>
      <c r="D510" s="166" t="s">
        <v>161</v>
      </c>
      <c r="E510" s="167" t="s">
        <v>796</v>
      </c>
      <c r="F510" s="231" t="s">
        <v>1046</v>
      </c>
      <c r="G510" s="169" t="s">
        <v>797</v>
      </c>
      <c r="H510" s="170">
        <v>6</v>
      </c>
      <c r="I510" s="171"/>
      <c r="J510" s="171"/>
      <c r="K510" s="172">
        <f>ROUND(P510*H510,2)</f>
        <v>0</v>
      </c>
      <c r="L510" s="168" t="s">
        <v>1018</v>
      </c>
      <c r="M510" s="31"/>
      <c r="N510" s="173" t="s">
        <v>1</v>
      </c>
      <c r="O510" s="174" t="s">
        <v>37</v>
      </c>
      <c r="P510" s="175">
        <f>I510+J510</f>
        <v>0</v>
      </c>
      <c r="Q510" s="175">
        <f>ROUND(I510*H510,2)</f>
        <v>0</v>
      </c>
      <c r="R510" s="175">
        <f>ROUND(J510*H510,2)</f>
        <v>0</v>
      </c>
      <c r="S510" s="56"/>
      <c r="T510" s="176">
        <f>S510*H510</f>
        <v>0</v>
      </c>
      <c r="U510" s="176">
        <v>0</v>
      </c>
      <c r="V510" s="176">
        <f>U510*H510</f>
        <v>0</v>
      </c>
      <c r="W510" s="176">
        <v>0</v>
      </c>
      <c r="X510" s="177">
        <f>W510*H510</f>
        <v>0</v>
      </c>
      <c r="Y510" s="30"/>
      <c r="Z510" s="30"/>
      <c r="AA510" s="30"/>
      <c r="AB510" s="30"/>
      <c r="AC510" s="30"/>
      <c r="AD510" s="30"/>
      <c r="AE510" s="30"/>
      <c r="AR510" s="178" t="s">
        <v>790</v>
      </c>
      <c r="AT510" s="178" t="s">
        <v>161</v>
      </c>
      <c r="AU510" s="178" t="s">
        <v>84</v>
      </c>
      <c r="AY510" s="17" t="s">
        <v>159</v>
      </c>
      <c r="BE510" s="179">
        <f>IF(O510="základní",K510,0)</f>
        <v>0</v>
      </c>
      <c r="BF510" s="179">
        <f>IF(O510="snížená",K510,0)</f>
        <v>0</v>
      </c>
      <c r="BG510" s="179">
        <f>IF(O510="zákl. přenesená",K510,0)</f>
        <v>0</v>
      </c>
      <c r="BH510" s="179">
        <f>IF(O510="sníž. přenesená",K510,0)</f>
        <v>0</v>
      </c>
      <c r="BI510" s="179">
        <f>IF(O510="nulová",K510,0)</f>
        <v>0</v>
      </c>
      <c r="BJ510" s="17" t="s">
        <v>79</v>
      </c>
      <c r="BK510" s="179">
        <f>ROUND(P510*H510,2)</f>
        <v>0</v>
      </c>
      <c r="BL510" s="17" t="s">
        <v>790</v>
      </c>
      <c r="BM510" s="178" t="s">
        <v>798</v>
      </c>
    </row>
    <row r="511" spans="1:65" s="2" customFormat="1">
      <c r="A511" s="30"/>
      <c r="B511" s="31"/>
      <c r="C511" s="30"/>
      <c r="D511" s="180" t="s">
        <v>167</v>
      </c>
      <c r="E511" s="30"/>
      <c r="F511" s="233" t="s">
        <v>1046</v>
      </c>
      <c r="G511" s="30"/>
      <c r="H511" s="30"/>
      <c r="I511" s="95"/>
      <c r="J511" s="95"/>
      <c r="K511" s="30"/>
      <c r="L511" s="30"/>
      <c r="M511" s="31"/>
      <c r="N511" s="182"/>
      <c r="O511" s="183"/>
      <c r="P511" s="56"/>
      <c r="Q511" s="56"/>
      <c r="R511" s="56"/>
      <c r="S511" s="56"/>
      <c r="T511" s="56"/>
      <c r="U511" s="56"/>
      <c r="V511" s="56"/>
      <c r="W511" s="56"/>
      <c r="X511" s="57"/>
      <c r="Y511" s="30"/>
      <c r="Z511" s="30"/>
      <c r="AA511" s="30"/>
      <c r="AB511" s="30"/>
      <c r="AC511" s="30"/>
      <c r="AD511" s="30"/>
      <c r="AE511" s="30"/>
      <c r="AT511" s="17" t="s">
        <v>167</v>
      </c>
      <c r="AU511" s="17" t="s">
        <v>84</v>
      </c>
    </row>
    <row r="512" spans="1:65" s="2" customFormat="1" ht="16.5" customHeight="1">
      <c r="A512" s="30"/>
      <c r="B512" s="165"/>
      <c r="C512" s="166">
        <v>120</v>
      </c>
      <c r="D512" s="166" t="s">
        <v>161</v>
      </c>
      <c r="E512" s="167" t="s">
        <v>800</v>
      </c>
      <c r="F512" s="168" t="s">
        <v>801</v>
      </c>
      <c r="G512" s="169" t="s">
        <v>173</v>
      </c>
      <c r="H512" s="170">
        <v>3</v>
      </c>
      <c r="I512" s="171"/>
      <c r="J512" s="171"/>
      <c r="K512" s="172">
        <f>ROUND(P512*H512,2)</f>
        <v>0</v>
      </c>
      <c r="L512" s="168" t="s">
        <v>1018</v>
      </c>
      <c r="M512" s="31"/>
      <c r="N512" s="173" t="s">
        <v>1</v>
      </c>
      <c r="O512" s="174" t="s">
        <v>37</v>
      </c>
      <c r="P512" s="175">
        <f>I512+J512</f>
        <v>0</v>
      </c>
      <c r="Q512" s="175">
        <f>ROUND(I512*H512,2)</f>
        <v>0</v>
      </c>
      <c r="R512" s="175">
        <f>ROUND(J512*H512,2)</f>
        <v>0</v>
      </c>
      <c r="S512" s="56"/>
      <c r="T512" s="176">
        <f>S512*H512</f>
        <v>0</v>
      </c>
      <c r="U512" s="176">
        <v>0</v>
      </c>
      <c r="V512" s="176">
        <f>U512*H512</f>
        <v>0</v>
      </c>
      <c r="W512" s="176">
        <v>0</v>
      </c>
      <c r="X512" s="177">
        <f>W512*H512</f>
        <v>0</v>
      </c>
      <c r="Y512" s="30"/>
      <c r="Z512" s="30"/>
      <c r="AA512" s="30"/>
      <c r="AB512" s="30"/>
      <c r="AC512" s="30"/>
      <c r="AD512" s="30"/>
      <c r="AE512" s="30"/>
      <c r="AR512" s="178" t="s">
        <v>790</v>
      </c>
      <c r="AT512" s="178" t="s">
        <v>161</v>
      </c>
      <c r="AU512" s="178" t="s">
        <v>84</v>
      </c>
      <c r="AY512" s="17" t="s">
        <v>159</v>
      </c>
      <c r="BE512" s="179">
        <f>IF(O512="základní",K512,0)</f>
        <v>0</v>
      </c>
      <c r="BF512" s="179">
        <f>IF(O512="snížená",K512,0)</f>
        <v>0</v>
      </c>
      <c r="BG512" s="179">
        <f>IF(O512="zákl. přenesená",K512,0)</f>
        <v>0</v>
      </c>
      <c r="BH512" s="179">
        <f>IF(O512="sníž. přenesená",K512,0)</f>
        <v>0</v>
      </c>
      <c r="BI512" s="179">
        <f>IF(O512="nulová",K512,0)</f>
        <v>0</v>
      </c>
      <c r="BJ512" s="17" t="s">
        <v>79</v>
      </c>
      <c r="BK512" s="179">
        <f>ROUND(P512*H512,2)</f>
        <v>0</v>
      </c>
      <c r="BL512" s="17" t="s">
        <v>790</v>
      </c>
      <c r="BM512" s="178" t="s">
        <v>802</v>
      </c>
    </row>
    <row r="513" spans="1:65" s="2" customFormat="1">
      <c r="A513" s="30"/>
      <c r="B513" s="31"/>
      <c r="C513" s="30"/>
      <c r="D513" s="180" t="s">
        <v>167</v>
      </c>
      <c r="E513" s="30"/>
      <c r="F513" s="181" t="s">
        <v>801</v>
      </c>
      <c r="G513" s="30"/>
      <c r="H513" s="30"/>
      <c r="I513" s="95"/>
      <c r="J513" s="95"/>
      <c r="K513" s="30"/>
      <c r="L513" s="30"/>
      <c r="M513" s="31"/>
      <c r="N513" s="182"/>
      <c r="O513" s="183"/>
      <c r="P513" s="56"/>
      <c r="Q513" s="56"/>
      <c r="R513" s="56"/>
      <c r="S513" s="56"/>
      <c r="T513" s="56"/>
      <c r="U513" s="56"/>
      <c r="V513" s="56"/>
      <c r="W513" s="56"/>
      <c r="X513" s="57"/>
      <c r="Y513" s="30"/>
      <c r="Z513" s="30"/>
      <c r="AA513" s="30"/>
      <c r="AB513" s="30"/>
      <c r="AC513" s="30"/>
      <c r="AD513" s="30"/>
      <c r="AE513" s="30"/>
      <c r="AT513" s="17" t="s">
        <v>167</v>
      </c>
      <c r="AU513" s="17" t="s">
        <v>84</v>
      </c>
    </row>
    <row r="514" spans="1:65" s="2" customFormat="1" ht="21.75" customHeight="1">
      <c r="A514" s="30"/>
      <c r="B514" s="165"/>
      <c r="C514" s="166">
        <v>121</v>
      </c>
      <c r="D514" s="166" t="s">
        <v>161</v>
      </c>
      <c r="E514" s="167" t="s">
        <v>803</v>
      </c>
      <c r="F514" s="168" t="s">
        <v>804</v>
      </c>
      <c r="G514" s="169" t="s">
        <v>789</v>
      </c>
      <c r="H514" s="170">
        <v>1</v>
      </c>
      <c r="I514" s="171"/>
      <c r="J514" s="171"/>
      <c r="K514" s="172">
        <f>ROUND(P514*H514,2)</f>
        <v>0</v>
      </c>
      <c r="L514" s="168" t="s">
        <v>1018</v>
      </c>
      <c r="M514" s="31"/>
      <c r="N514" s="173" t="s">
        <v>1</v>
      </c>
      <c r="O514" s="174" t="s">
        <v>37</v>
      </c>
      <c r="P514" s="175">
        <f>I514+J514</f>
        <v>0</v>
      </c>
      <c r="Q514" s="175">
        <f>ROUND(I514*H514,2)</f>
        <v>0</v>
      </c>
      <c r="R514" s="175">
        <f>ROUND(J514*H514,2)</f>
        <v>0</v>
      </c>
      <c r="S514" s="56"/>
      <c r="T514" s="176">
        <f>S514*H514</f>
        <v>0</v>
      </c>
      <c r="U514" s="176">
        <v>0</v>
      </c>
      <c r="V514" s="176">
        <f>U514*H514</f>
        <v>0</v>
      </c>
      <c r="W514" s="176">
        <v>0</v>
      </c>
      <c r="X514" s="177">
        <f>W514*H514</f>
        <v>0</v>
      </c>
      <c r="Y514" s="30"/>
      <c r="Z514" s="30"/>
      <c r="AA514" s="30"/>
      <c r="AB514" s="30"/>
      <c r="AC514" s="30"/>
      <c r="AD514" s="30"/>
      <c r="AE514" s="30"/>
      <c r="AR514" s="178" t="s">
        <v>790</v>
      </c>
      <c r="AT514" s="178" t="s">
        <v>161</v>
      </c>
      <c r="AU514" s="178" t="s">
        <v>84</v>
      </c>
      <c r="AY514" s="17" t="s">
        <v>159</v>
      </c>
      <c r="BE514" s="179">
        <f>IF(O514="základní",K514,0)</f>
        <v>0</v>
      </c>
      <c r="BF514" s="179">
        <f>IF(O514="snížená",K514,0)</f>
        <v>0</v>
      </c>
      <c r="BG514" s="179">
        <f>IF(O514="zákl. přenesená",K514,0)</f>
        <v>0</v>
      </c>
      <c r="BH514" s="179">
        <f>IF(O514="sníž. přenesená",K514,0)</f>
        <v>0</v>
      </c>
      <c r="BI514" s="179">
        <f>IF(O514="nulová",K514,0)</f>
        <v>0</v>
      </c>
      <c r="BJ514" s="17" t="s">
        <v>79</v>
      </c>
      <c r="BK514" s="179">
        <f>ROUND(P514*H514,2)</f>
        <v>0</v>
      </c>
      <c r="BL514" s="17" t="s">
        <v>790</v>
      </c>
      <c r="BM514" s="178" t="s">
        <v>805</v>
      </c>
    </row>
    <row r="515" spans="1:65" s="2" customFormat="1">
      <c r="A515" s="30"/>
      <c r="B515" s="31"/>
      <c r="C515" s="30"/>
      <c r="D515" s="180" t="s">
        <v>167</v>
      </c>
      <c r="E515" s="30"/>
      <c r="F515" s="181" t="s">
        <v>804</v>
      </c>
      <c r="G515" s="30"/>
      <c r="H515" s="30"/>
      <c r="I515" s="95"/>
      <c r="J515" s="95"/>
      <c r="K515" s="30"/>
      <c r="L515" s="30"/>
      <c r="M515" s="31"/>
      <c r="N515" s="182"/>
      <c r="O515" s="183"/>
      <c r="P515" s="56"/>
      <c r="Q515" s="56"/>
      <c r="R515" s="56"/>
      <c r="S515" s="56"/>
      <c r="T515" s="56"/>
      <c r="U515" s="56"/>
      <c r="V515" s="56"/>
      <c r="W515" s="56"/>
      <c r="X515" s="57"/>
      <c r="Y515" s="30"/>
      <c r="Z515" s="30"/>
      <c r="AA515" s="30"/>
      <c r="AB515" s="30"/>
      <c r="AC515" s="30"/>
      <c r="AD515" s="30"/>
      <c r="AE515" s="30"/>
      <c r="AT515" s="17" t="s">
        <v>167</v>
      </c>
      <c r="AU515" s="17" t="s">
        <v>84</v>
      </c>
    </row>
    <row r="516" spans="1:65" s="2" customFormat="1" ht="16.5" customHeight="1">
      <c r="A516" s="30"/>
      <c r="B516" s="165"/>
      <c r="C516" s="166">
        <v>122</v>
      </c>
      <c r="D516" s="166" t="s">
        <v>161</v>
      </c>
      <c r="E516" s="167" t="s">
        <v>807</v>
      </c>
      <c r="F516" s="168" t="s">
        <v>808</v>
      </c>
      <c r="G516" s="169" t="s">
        <v>173</v>
      </c>
      <c r="H516" s="170">
        <v>1</v>
      </c>
      <c r="I516" s="171"/>
      <c r="J516" s="171"/>
      <c r="K516" s="172">
        <f>ROUND(P516*H516,2)</f>
        <v>0</v>
      </c>
      <c r="L516" s="168" t="s">
        <v>1018</v>
      </c>
      <c r="M516" s="31"/>
      <c r="N516" s="173" t="s">
        <v>1</v>
      </c>
      <c r="O516" s="174" t="s">
        <v>37</v>
      </c>
      <c r="P516" s="175">
        <f>I516+J516</f>
        <v>0</v>
      </c>
      <c r="Q516" s="175">
        <f>ROUND(I516*H516,2)</f>
        <v>0</v>
      </c>
      <c r="R516" s="175">
        <f>ROUND(J516*H516,2)</f>
        <v>0</v>
      </c>
      <c r="S516" s="56"/>
      <c r="T516" s="176">
        <f>S516*H516</f>
        <v>0</v>
      </c>
      <c r="U516" s="176">
        <v>0</v>
      </c>
      <c r="V516" s="176">
        <f>U516*H516</f>
        <v>0</v>
      </c>
      <c r="W516" s="176">
        <v>0</v>
      </c>
      <c r="X516" s="177">
        <f>W516*H516</f>
        <v>0</v>
      </c>
      <c r="Y516" s="30"/>
      <c r="Z516" s="30"/>
      <c r="AA516" s="30"/>
      <c r="AB516" s="30"/>
      <c r="AC516" s="30"/>
      <c r="AD516" s="30"/>
      <c r="AE516" s="30"/>
      <c r="AR516" s="178" t="s">
        <v>790</v>
      </c>
      <c r="AT516" s="178" t="s">
        <v>161</v>
      </c>
      <c r="AU516" s="178" t="s">
        <v>84</v>
      </c>
      <c r="AY516" s="17" t="s">
        <v>159</v>
      </c>
      <c r="BE516" s="179">
        <f>IF(O516="základní",K516,0)</f>
        <v>0</v>
      </c>
      <c r="BF516" s="179">
        <f>IF(O516="snížená",K516,0)</f>
        <v>0</v>
      </c>
      <c r="BG516" s="179">
        <f>IF(O516="zákl. přenesená",K516,0)</f>
        <v>0</v>
      </c>
      <c r="BH516" s="179">
        <f>IF(O516="sníž. přenesená",K516,0)</f>
        <v>0</v>
      </c>
      <c r="BI516" s="179">
        <f>IF(O516="nulová",K516,0)</f>
        <v>0</v>
      </c>
      <c r="BJ516" s="17" t="s">
        <v>79</v>
      </c>
      <c r="BK516" s="179">
        <f>ROUND(P516*H516,2)</f>
        <v>0</v>
      </c>
      <c r="BL516" s="17" t="s">
        <v>790</v>
      </c>
      <c r="BM516" s="178" t="s">
        <v>809</v>
      </c>
    </row>
    <row r="517" spans="1:65" s="2" customFormat="1">
      <c r="A517" s="30"/>
      <c r="B517" s="31"/>
      <c r="C517" s="30"/>
      <c r="D517" s="180" t="s">
        <v>167</v>
      </c>
      <c r="E517" s="30"/>
      <c r="F517" s="181" t="s">
        <v>808</v>
      </c>
      <c r="G517" s="30"/>
      <c r="H517" s="30"/>
      <c r="I517" s="95"/>
      <c r="J517" s="95"/>
      <c r="K517" s="30"/>
      <c r="L517" s="30"/>
      <c r="M517" s="31"/>
      <c r="N517" s="182"/>
      <c r="O517" s="183"/>
      <c r="P517" s="56"/>
      <c r="Q517" s="56"/>
      <c r="R517" s="56"/>
      <c r="S517" s="56"/>
      <c r="T517" s="56"/>
      <c r="U517" s="56"/>
      <c r="V517" s="56"/>
      <c r="W517" s="56"/>
      <c r="X517" s="57"/>
      <c r="Y517" s="30"/>
      <c r="Z517" s="30"/>
      <c r="AA517" s="30"/>
      <c r="AB517" s="30"/>
      <c r="AC517" s="30"/>
      <c r="AD517" s="30"/>
      <c r="AE517" s="30"/>
      <c r="AT517" s="17" t="s">
        <v>167</v>
      </c>
      <c r="AU517" s="17" t="s">
        <v>84</v>
      </c>
    </row>
    <row r="518" spans="1:65" s="2" customFormat="1" ht="16.5" customHeight="1">
      <c r="A518" s="30"/>
      <c r="B518" s="165"/>
      <c r="C518" s="166">
        <v>123</v>
      </c>
      <c r="D518" s="166" t="s">
        <v>161</v>
      </c>
      <c r="E518" s="167" t="s">
        <v>810</v>
      </c>
      <c r="F518" s="168" t="s">
        <v>811</v>
      </c>
      <c r="G518" s="169" t="s">
        <v>173</v>
      </c>
      <c r="H518" s="170">
        <v>1</v>
      </c>
      <c r="I518" s="171"/>
      <c r="J518" s="171"/>
      <c r="K518" s="172">
        <f>ROUND(P518*H518,2)</f>
        <v>0</v>
      </c>
      <c r="L518" s="168" t="s">
        <v>1018</v>
      </c>
      <c r="M518" s="31"/>
      <c r="N518" s="173" t="s">
        <v>1</v>
      </c>
      <c r="O518" s="174" t="s">
        <v>37</v>
      </c>
      <c r="P518" s="175">
        <f>I518+J518</f>
        <v>0</v>
      </c>
      <c r="Q518" s="175">
        <f>ROUND(I518*H518,2)</f>
        <v>0</v>
      </c>
      <c r="R518" s="175">
        <f>ROUND(J518*H518,2)</f>
        <v>0</v>
      </c>
      <c r="S518" s="56"/>
      <c r="T518" s="176">
        <f>S518*H518</f>
        <v>0</v>
      </c>
      <c r="U518" s="176">
        <v>0</v>
      </c>
      <c r="V518" s="176">
        <f>U518*H518</f>
        <v>0</v>
      </c>
      <c r="W518" s="176">
        <v>0</v>
      </c>
      <c r="X518" s="177">
        <f>W518*H518</f>
        <v>0</v>
      </c>
      <c r="Y518" s="30"/>
      <c r="Z518" s="30"/>
      <c r="AA518" s="30"/>
      <c r="AB518" s="30"/>
      <c r="AC518" s="30"/>
      <c r="AD518" s="30"/>
      <c r="AE518" s="30"/>
      <c r="AR518" s="178" t="s">
        <v>790</v>
      </c>
      <c r="AT518" s="178" t="s">
        <v>161</v>
      </c>
      <c r="AU518" s="178" t="s">
        <v>84</v>
      </c>
      <c r="AY518" s="17" t="s">
        <v>159</v>
      </c>
      <c r="BE518" s="179">
        <f>IF(O518="základní",K518,0)</f>
        <v>0</v>
      </c>
      <c r="BF518" s="179">
        <f>IF(O518="snížená",K518,0)</f>
        <v>0</v>
      </c>
      <c r="BG518" s="179">
        <f>IF(O518="zákl. přenesená",K518,0)</f>
        <v>0</v>
      </c>
      <c r="BH518" s="179">
        <f>IF(O518="sníž. přenesená",K518,0)</f>
        <v>0</v>
      </c>
      <c r="BI518" s="179">
        <f>IF(O518="nulová",K518,0)</f>
        <v>0</v>
      </c>
      <c r="BJ518" s="17" t="s">
        <v>79</v>
      </c>
      <c r="BK518" s="179">
        <f>ROUND(P518*H518,2)</f>
        <v>0</v>
      </c>
      <c r="BL518" s="17" t="s">
        <v>790</v>
      </c>
      <c r="BM518" s="178" t="s">
        <v>812</v>
      </c>
    </row>
    <row r="519" spans="1:65" s="2" customFormat="1">
      <c r="A519" s="30"/>
      <c r="B519" s="31"/>
      <c r="C519" s="30"/>
      <c r="D519" s="180" t="s">
        <v>167</v>
      </c>
      <c r="E519" s="30"/>
      <c r="F519" s="181" t="s">
        <v>811</v>
      </c>
      <c r="G519" s="30"/>
      <c r="H519" s="30"/>
      <c r="I519" s="95"/>
      <c r="J519" s="95"/>
      <c r="K519" s="30"/>
      <c r="L519" s="30"/>
      <c r="M519" s="31"/>
      <c r="N519" s="182"/>
      <c r="O519" s="183"/>
      <c r="P519" s="56"/>
      <c r="Q519" s="56"/>
      <c r="R519" s="56"/>
      <c r="S519" s="56"/>
      <c r="T519" s="56"/>
      <c r="U519" s="56"/>
      <c r="V519" s="56"/>
      <c r="W519" s="56"/>
      <c r="X519" s="57"/>
      <c r="Y519" s="30"/>
      <c r="Z519" s="30"/>
      <c r="AA519" s="30"/>
      <c r="AB519" s="30"/>
      <c r="AC519" s="30"/>
      <c r="AD519" s="30"/>
      <c r="AE519" s="30"/>
      <c r="AT519" s="17" t="s">
        <v>167</v>
      </c>
      <c r="AU519" s="17" t="s">
        <v>84</v>
      </c>
    </row>
    <row r="520" spans="1:65" s="2" customFormat="1" ht="16.5" customHeight="1">
      <c r="A520" s="30"/>
      <c r="B520" s="165"/>
      <c r="C520" s="166">
        <v>124</v>
      </c>
      <c r="D520" s="166" t="s">
        <v>161</v>
      </c>
      <c r="E520" s="167" t="s">
        <v>814</v>
      </c>
      <c r="F520" s="168" t="s">
        <v>815</v>
      </c>
      <c r="G520" s="169" t="s">
        <v>797</v>
      </c>
      <c r="H520" s="170">
        <v>6</v>
      </c>
      <c r="I520" s="171"/>
      <c r="J520" s="171"/>
      <c r="K520" s="172">
        <f>ROUND(P520*H520,2)</f>
        <v>0</v>
      </c>
      <c r="L520" s="168" t="s">
        <v>1018</v>
      </c>
      <c r="M520" s="31"/>
      <c r="N520" s="173" t="s">
        <v>1</v>
      </c>
      <c r="O520" s="174" t="s">
        <v>37</v>
      </c>
      <c r="P520" s="175">
        <f>I520+J520</f>
        <v>0</v>
      </c>
      <c r="Q520" s="175">
        <f>ROUND(I520*H520,2)</f>
        <v>0</v>
      </c>
      <c r="R520" s="175">
        <f>ROUND(J520*H520,2)</f>
        <v>0</v>
      </c>
      <c r="S520" s="56"/>
      <c r="T520" s="176">
        <f>S520*H520</f>
        <v>0</v>
      </c>
      <c r="U520" s="176">
        <v>0</v>
      </c>
      <c r="V520" s="176">
        <f>U520*H520</f>
        <v>0</v>
      </c>
      <c r="W520" s="176">
        <v>0</v>
      </c>
      <c r="X520" s="177">
        <f>W520*H520</f>
        <v>0</v>
      </c>
      <c r="Y520" s="30"/>
      <c r="Z520" s="30"/>
      <c r="AA520" s="30"/>
      <c r="AB520" s="30"/>
      <c r="AC520" s="30"/>
      <c r="AD520" s="30"/>
      <c r="AE520" s="30"/>
      <c r="AR520" s="178" t="s">
        <v>790</v>
      </c>
      <c r="AT520" s="178" t="s">
        <v>161</v>
      </c>
      <c r="AU520" s="178" t="s">
        <v>84</v>
      </c>
      <c r="AY520" s="17" t="s">
        <v>159</v>
      </c>
      <c r="BE520" s="179">
        <f>IF(O520="základní",K520,0)</f>
        <v>0</v>
      </c>
      <c r="BF520" s="179">
        <f>IF(O520="snížená",K520,0)</f>
        <v>0</v>
      </c>
      <c r="BG520" s="179">
        <f>IF(O520="zákl. přenesená",K520,0)</f>
        <v>0</v>
      </c>
      <c r="BH520" s="179">
        <f>IF(O520="sníž. přenesená",K520,0)</f>
        <v>0</v>
      </c>
      <c r="BI520" s="179">
        <f>IF(O520="nulová",K520,0)</f>
        <v>0</v>
      </c>
      <c r="BJ520" s="17" t="s">
        <v>79</v>
      </c>
      <c r="BK520" s="179">
        <f>ROUND(P520*H520,2)</f>
        <v>0</v>
      </c>
      <c r="BL520" s="17" t="s">
        <v>790</v>
      </c>
      <c r="BM520" s="178" t="s">
        <v>816</v>
      </c>
    </row>
    <row r="521" spans="1:65" s="2" customFormat="1">
      <c r="A521" s="30"/>
      <c r="B521" s="31"/>
      <c r="C521" s="30"/>
      <c r="D521" s="180" t="s">
        <v>167</v>
      </c>
      <c r="E521" s="30"/>
      <c r="F521" s="181" t="s">
        <v>815</v>
      </c>
      <c r="G521" s="30"/>
      <c r="H521" s="30"/>
      <c r="I521" s="95"/>
      <c r="J521" s="95"/>
      <c r="K521" s="30"/>
      <c r="L521" s="30"/>
      <c r="M521" s="31"/>
      <c r="N521" s="182"/>
      <c r="O521" s="183"/>
      <c r="P521" s="56"/>
      <c r="Q521" s="56"/>
      <c r="R521" s="56"/>
      <c r="S521" s="56"/>
      <c r="T521" s="56"/>
      <c r="U521" s="56"/>
      <c r="V521" s="56"/>
      <c r="W521" s="56"/>
      <c r="X521" s="57"/>
      <c r="Y521" s="30"/>
      <c r="Z521" s="30"/>
      <c r="AA521" s="30"/>
      <c r="AB521" s="30"/>
      <c r="AC521" s="30"/>
      <c r="AD521" s="30"/>
      <c r="AE521" s="30"/>
      <c r="AT521" s="17" t="s">
        <v>167</v>
      </c>
      <c r="AU521" s="17" t="s">
        <v>84</v>
      </c>
    </row>
    <row r="522" spans="1:65" s="2" customFormat="1" ht="23.25" customHeight="1">
      <c r="A522" s="30"/>
      <c r="B522" s="165"/>
      <c r="C522" s="166">
        <v>125</v>
      </c>
      <c r="D522" s="166" t="s">
        <v>161</v>
      </c>
      <c r="E522" s="232" t="s">
        <v>1044</v>
      </c>
      <c r="F522" s="168" t="s">
        <v>817</v>
      </c>
      <c r="G522" s="169" t="s">
        <v>789</v>
      </c>
      <c r="H522" s="170">
        <v>1</v>
      </c>
      <c r="I522" s="171"/>
      <c r="J522" s="171"/>
      <c r="K522" s="172">
        <f>ROUND(P522*H522,2)</f>
        <v>0</v>
      </c>
      <c r="L522" s="168" t="s">
        <v>1018</v>
      </c>
      <c r="M522" s="31"/>
      <c r="N522" s="173" t="s">
        <v>1</v>
      </c>
      <c r="O522" s="174" t="s">
        <v>37</v>
      </c>
      <c r="P522" s="175">
        <f>I522+J522</f>
        <v>0</v>
      </c>
      <c r="Q522" s="175">
        <f>ROUND(I522*H522,2)</f>
        <v>0</v>
      </c>
      <c r="R522" s="175">
        <f>ROUND(J522*H522,2)</f>
        <v>0</v>
      </c>
      <c r="S522" s="56"/>
      <c r="T522" s="176">
        <f>S522*H522</f>
        <v>0</v>
      </c>
      <c r="U522" s="176">
        <v>0</v>
      </c>
      <c r="V522" s="176">
        <f>U522*H522</f>
        <v>0</v>
      </c>
      <c r="W522" s="176">
        <v>0</v>
      </c>
      <c r="X522" s="177">
        <f>W522*H522</f>
        <v>0</v>
      </c>
      <c r="Y522" s="30"/>
      <c r="Z522" s="30"/>
      <c r="AA522" s="30"/>
      <c r="AB522" s="30"/>
      <c r="AC522" s="30"/>
      <c r="AD522" s="30"/>
      <c r="AE522" s="30"/>
      <c r="AR522" s="178" t="s">
        <v>790</v>
      </c>
      <c r="AT522" s="178" t="s">
        <v>161</v>
      </c>
      <c r="AU522" s="178" t="s">
        <v>84</v>
      </c>
      <c r="AY522" s="17" t="s">
        <v>159</v>
      </c>
      <c r="BE522" s="179">
        <f>IF(O522="základní",K522,0)</f>
        <v>0</v>
      </c>
      <c r="BF522" s="179">
        <f>IF(O522="snížená",K522,0)</f>
        <v>0</v>
      </c>
      <c r="BG522" s="179">
        <f>IF(O522="zákl. přenesená",K522,0)</f>
        <v>0</v>
      </c>
      <c r="BH522" s="179">
        <f>IF(O522="sníž. přenesená",K522,0)</f>
        <v>0</v>
      </c>
      <c r="BI522" s="179">
        <f>IF(O522="nulová",K522,0)</f>
        <v>0</v>
      </c>
      <c r="BJ522" s="17" t="s">
        <v>79</v>
      </c>
      <c r="BK522" s="179">
        <f>ROUND(P522*H522,2)</f>
        <v>0</v>
      </c>
      <c r="BL522" s="17" t="s">
        <v>790</v>
      </c>
      <c r="BM522" s="178" t="s">
        <v>818</v>
      </c>
    </row>
    <row r="523" spans="1:65" s="2" customFormat="1">
      <c r="A523" s="30"/>
      <c r="B523" s="31"/>
      <c r="C523" s="30"/>
      <c r="D523" s="180" t="s">
        <v>167</v>
      </c>
      <c r="E523" s="30"/>
      <c r="F523" s="181" t="s">
        <v>817</v>
      </c>
      <c r="G523" s="30"/>
      <c r="H523" s="30"/>
      <c r="I523" s="95"/>
      <c r="J523" s="95"/>
      <c r="K523" s="30"/>
      <c r="L523" s="30"/>
      <c r="M523" s="31"/>
      <c r="N523" s="217"/>
      <c r="O523" s="218"/>
      <c r="P523" s="219"/>
      <c r="Q523" s="219"/>
      <c r="R523" s="219"/>
      <c r="S523" s="219"/>
      <c r="T523" s="219"/>
      <c r="U523" s="219"/>
      <c r="V523" s="219"/>
      <c r="W523" s="219"/>
      <c r="X523" s="220"/>
      <c r="Y523" s="30"/>
      <c r="Z523" s="30"/>
      <c r="AA523" s="30"/>
      <c r="AB523" s="30"/>
      <c r="AC523" s="30"/>
      <c r="AD523" s="30"/>
      <c r="AE523" s="30"/>
      <c r="AT523" s="17" t="s">
        <v>167</v>
      </c>
      <c r="AU523" s="17" t="s">
        <v>84</v>
      </c>
    </row>
    <row r="524" spans="1:65" s="2" customFormat="1" ht="6.95" customHeight="1">
      <c r="A524" s="30"/>
      <c r="B524" s="45"/>
      <c r="C524" s="46"/>
      <c r="D524" s="46"/>
      <c r="E524" s="46"/>
      <c r="F524" s="46"/>
      <c r="G524" s="46"/>
      <c r="H524" s="46"/>
      <c r="I524" s="121"/>
      <c r="J524" s="121"/>
      <c r="K524" s="46"/>
      <c r="L524" s="46"/>
      <c r="M524" s="31"/>
      <c r="N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  <c r="AA524" s="30"/>
      <c r="AB524" s="30"/>
      <c r="AC524" s="30"/>
      <c r="AD524" s="30"/>
      <c r="AE524" s="30"/>
    </row>
  </sheetData>
  <autoFilter ref="C130:L523"/>
  <mergeCells count="6">
    <mergeCell ref="E123:H123"/>
    <mergeCell ref="M2:Z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89"/>
  <sheetViews>
    <sheetView showGridLines="0" topLeftCell="A257" workbookViewId="0">
      <selection activeCell="L188" sqref="L188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91" customWidth="1"/>
    <col min="11" max="11" width="20.1640625" style="1" customWidth="1"/>
    <col min="12" max="12" width="15.5" style="1" customWidth="1"/>
    <col min="13" max="13" width="9.33203125" style="1" customWidth="1"/>
    <col min="14" max="14" width="10.83203125" style="1" hidden="1" customWidth="1"/>
    <col min="15" max="15" width="9.33203125" style="1" hidden="1"/>
    <col min="16" max="24" width="14.1640625" style="1" hidden="1" customWidth="1"/>
    <col min="25" max="25" width="12.33203125" style="1" hidden="1" customWidth="1"/>
    <col min="26" max="26" width="16.33203125" style="1" customWidth="1"/>
    <col min="27" max="27" width="12.33203125" style="1" customWidth="1"/>
    <col min="28" max="28" width="1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I2" s="91"/>
      <c r="J2" s="91"/>
      <c r="M2" s="234" t="s">
        <v>6</v>
      </c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T2" s="17" t="s">
        <v>83</v>
      </c>
      <c r="AZ2" s="92" t="s">
        <v>85</v>
      </c>
      <c r="BA2" s="92" t="s">
        <v>86</v>
      </c>
      <c r="BB2" s="92" t="s">
        <v>1</v>
      </c>
      <c r="BC2" s="92" t="s">
        <v>87</v>
      </c>
      <c r="BD2" s="92" t="s">
        <v>84</v>
      </c>
    </row>
    <row r="3" spans="1:56" s="1" customFormat="1" ht="6.95" customHeight="1">
      <c r="B3" s="18"/>
      <c r="C3" s="19"/>
      <c r="D3" s="19"/>
      <c r="E3" s="19"/>
      <c r="F3" s="19"/>
      <c r="G3" s="19"/>
      <c r="H3" s="19"/>
      <c r="I3" s="93"/>
      <c r="J3" s="93"/>
      <c r="K3" s="19"/>
      <c r="L3" s="19"/>
      <c r="M3" s="20"/>
      <c r="AT3" s="17" t="s">
        <v>84</v>
      </c>
      <c r="AZ3" s="92" t="s">
        <v>88</v>
      </c>
      <c r="BA3" s="92" t="s">
        <v>89</v>
      </c>
      <c r="BB3" s="92" t="s">
        <v>1</v>
      </c>
      <c r="BC3" s="92" t="s">
        <v>90</v>
      </c>
      <c r="BD3" s="92" t="s">
        <v>84</v>
      </c>
    </row>
    <row r="4" spans="1:56" s="1" customFormat="1" ht="24.95" customHeight="1">
      <c r="B4" s="20"/>
      <c r="D4" s="21" t="s">
        <v>91</v>
      </c>
      <c r="I4" s="91"/>
      <c r="J4" s="91"/>
      <c r="M4" s="20"/>
      <c r="N4" s="94" t="s">
        <v>11</v>
      </c>
      <c r="AT4" s="17" t="s">
        <v>3</v>
      </c>
      <c r="AZ4" s="92" t="s">
        <v>92</v>
      </c>
      <c r="BA4" s="92" t="s">
        <v>93</v>
      </c>
      <c r="BB4" s="92" t="s">
        <v>1</v>
      </c>
      <c r="BC4" s="92" t="s">
        <v>94</v>
      </c>
      <c r="BD4" s="92" t="s">
        <v>84</v>
      </c>
    </row>
    <row r="5" spans="1:56" s="1" customFormat="1" ht="6.95" customHeight="1">
      <c r="B5" s="20"/>
      <c r="I5" s="91"/>
      <c r="J5" s="91"/>
      <c r="M5" s="20"/>
      <c r="AZ5" s="92" t="s">
        <v>95</v>
      </c>
      <c r="BA5" s="92" t="s">
        <v>96</v>
      </c>
      <c r="BB5" s="92" t="s">
        <v>1</v>
      </c>
      <c r="BC5" s="92" t="s">
        <v>97</v>
      </c>
      <c r="BD5" s="92" t="s">
        <v>84</v>
      </c>
    </row>
    <row r="6" spans="1:56" s="1" customFormat="1" ht="12" customHeight="1">
      <c r="B6" s="20"/>
      <c r="D6" s="26" t="s">
        <v>16</v>
      </c>
      <c r="I6" s="91"/>
      <c r="J6" s="91"/>
      <c r="M6" s="20"/>
    </row>
    <row r="7" spans="1:56" s="1" customFormat="1" ht="16.5" customHeight="1">
      <c r="B7" s="20"/>
      <c r="E7" s="275" t="str">
        <f>'Rekapitulace stavby'!K6</f>
        <v>Nástavba části objektu čp. 6 ve Zdislavicích</v>
      </c>
      <c r="F7" s="276"/>
      <c r="G7" s="276"/>
      <c r="H7" s="276"/>
      <c r="I7" s="91"/>
      <c r="J7" s="91"/>
      <c r="M7" s="20"/>
    </row>
    <row r="8" spans="1:56" s="2" customFormat="1" ht="12" customHeight="1">
      <c r="A8" s="30"/>
      <c r="B8" s="31"/>
      <c r="C8" s="30"/>
      <c r="D8" s="26" t="s">
        <v>819</v>
      </c>
      <c r="E8" s="30"/>
      <c r="F8" s="30"/>
      <c r="G8" s="30"/>
      <c r="H8" s="30"/>
      <c r="I8" s="95"/>
      <c r="J8" s="95"/>
      <c r="K8" s="30"/>
      <c r="L8" s="30"/>
      <c r="M8" s="4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56" s="2" customFormat="1" ht="24.75" customHeight="1">
      <c r="A9" s="30"/>
      <c r="B9" s="31"/>
      <c r="C9" s="30"/>
      <c r="D9" s="30"/>
      <c r="E9" s="246" t="s">
        <v>820</v>
      </c>
      <c r="F9" s="273"/>
      <c r="G9" s="273"/>
      <c r="H9" s="273"/>
      <c r="I9" s="95"/>
      <c r="J9" s="95"/>
      <c r="K9" s="30"/>
      <c r="L9" s="30"/>
      <c r="M9" s="4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56" s="2" customFormat="1">
      <c r="A10" s="30"/>
      <c r="B10" s="31"/>
      <c r="C10" s="30"/>
      <c r="D10" s="30"/>
      <c r="E10" s="30"/>
      <c r="F10" s="30"/>
      <c r="G10" s="30"/>
      <c r="H10" s="30"/>
      <c r="I10" s="95"/>
      <c r="J10" s="95"/>
      <c r="K10" s="30"/>
      <c r="L10" s="30"/>
      <c r="M10" s="4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56" s="2" customFormat="1" ht="12" customHeight="1">
      <c r="A11" s="30"/>
      <c r="B11" s="31"/>
      <c r="C11" s="30"/>
      <c r="D11" s="26" t="s">
        <v>18</v>
      </c>
      <c r="E11" s="30"/>
      <c r="F11" s="24" t="s">
        <v>1</v>
      </c>
      <c r="G11" s="30"/>
      <c r="H11" s="30"/>
      <c r="I11" s="96" t="s">
        <v>19</v>
      </c>
      <c r="J11" s="97" t="s">
        <v>1</v>
      </c>
      <c r="K11" s="30"/>
      <c r="L11" s="30"/>
      <c r="M11" s="4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56" s="2" customFormat="1" ht="12" customHeight="1">
      <c r="A12" s="30"/>
      <c r="B12" s="31"/>
      <c r="C12" s="30"/>
      <c r="D12" s="26" t="s">
        <v>20</v>
      </c>
      <c r="E12" s="30"/>
      <c r="F12" s="24" t="s">
        <v>21</v>
      </c>
      <c r="G12" s="30"/>
      <c r="H12" s="30"/>
      <c r="I12" s="96" t="s">
        <v>22</v>
      </c>
      <c r="J12" s="98">
        <f>'Rekapitulace stavby'!AN8</f>
        <v>0</v>
      </c>
      <c r="K12" s="30"/>
      <c r="L12" s="30"/>
      <c r="M12" s="4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56" s="2" customFormat="1" ht="10.9" customHeight="1">
      <c r="A13" s="30"/>
      <c r="B13" s="31"/>
      <c r="C13" s="30"/>
      <c r="D13" s="30"/>
      <c r="E13" s="30"/>
      <c r="F13" s="30"/>
      <c r="G13" s="30"/>
      <c r="H13" s="30"/>
      <c r="I13" s="95"/>
      <c r="J13" s="95"/>
      <c r="K13" s="30"/>
      <c r="L13" s="30"/>
      <c r="M13" s="4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56" s="2" customFormat="1" ht="12" customHeight="1">
      <c r="A14" s="30"/>
      <c r="B14" s="31"/>
      <c r="C14" s="30"/>
      <c r="D14" s="26" t="s">
        <v>23</v>
      </c>
      <c r="E14" s="30"/>
      <c r="F14" s="30"/>
      <c r="G14" s="30"/>
      <c r="H14" s="30"/>
      <c r="I14" s="96" t="s">
        <v>24</v>
      </c>
      <c r="J14" s="97" t="str">
        <f>IF('Rekapitulace stavby'!AN10="","",'Rekapitulace stavby'!AN10)</f>
        <v/>
      </c>
      <c r="K14" s="30"/>
      <c r="L14" s="30"/>
      <c r="M14" s="4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56" s="2" customFormat="1" ht="18" customHeight="1">
      <c r="A15" s="30"/>
      <c r="B15" s="31"/>
      <c r="C15" s="30"/>
      <c r="D15" s="30"/>
      <c r="E15" s="24" t="str">
        <f>IF('Rekapitulace stavby'!E11="","",'Rekapitulace stavby'!E11)</f>
        <v xml:space="preserve"> </v>
      </c>
      <c r="F15" s="30"/>
      <c r="G15" s="30"/>
      <c r="H15" s="30"/>
      <c r="I15" s="96" t="s">
        <v>26</v>
      </c>
      <c r="J15" s="97" t="str">
        <f>IF('Rekapitulace stavby'!AN11="","",'Rekapitulace stavby'!AN11)</f>
        <v/>
      </c>
      <c r="K15" s="30"/>
      <c r="L15" s="30"/>
      <c r="M15" s="4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56" s="2" customFormat="1" ht="6.95" customHeight="1">
      <c r="A16" s="30"/>
      <c r="B16" s="31"/>
      <c r="C16" s="30"/>
      <c r="D16" s="30"/>
      <c r="E16" s="30"/>
      <c r="F16" s="30"/>
      <c r="G16" s="30"/>
      <c r="H16" s="30"/>
      <c r="I16" s="95"/>
      <c r="J16" s="95"/>
      <c r="K16" s="30"/>
      <c r="L16" s="30"/>
      <c r="M16" s="4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>
      <c r="A17" s="30"/>
      <c r="B17" s="31"/>
      <c r="C17" s="30"/>
      <c r="D17" s="26" t="s">
        <v>27</v>
      </c>
      <c r="E17" s="30"/>
      <c r="F17" s="30"/>
      <c r="G17" s="30"/>
      <c r="H17" s="30"/>
      <c r="I17" s="96" t="s">
        <v>24</v>
      </c>
      <c r="J17" s="27" t="str">
        <f>'Rekapitulace stavby'!AN13</f>
        <v>Vyplň údaj</v>
      </c>
      <c r="K17" s="30"/>
      <c r="L17" s="30"/>
      <c r="M17" s="4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>
      <c r="A18" s="30"/>
      <c r="B18" s="31"/>
      <c r="C18" s="30"/>
      <c r="D18" s="30"/>
      <c r="E18" s="274" t="str">
        <f>'Rekapitulace stavby'!E14</f>
        <v>Vyplň údaj</v>
      </c>
      <c r="F18" s="265"/>
      <c r="G18" s="265"/>
      <c r="H18" s="265"/>
      <c r="I18" s="96" t="s">
        <v>26</v>
      </c>
      <c r="J18" s="27" t="str">
        <f>'Rekapitulace stavby'!AN14</f>
        <v>Vyplň údaj</v>
      </c>
      <c r="K18" s="30"/>
      <c r="L18" s="30"/>
      <c r="M18" s="4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customHeight="1">
      <c r="A19" s="30"/>
      <c r="B19" s="31"/>
      <c r="C19" s="30"/>
      <c r="D19" s="30"/>
      <c r="E19" s="30"/>
      <c r="F19" s="30"/>
      <c r="G19" s="30"/>
      <c r="H19" s="30"/>
      <c r="I19" s="95"/>
      <c r="J19" s="95"/>
      <c r="K19" s="30"/>
      <c r="L19" s="30"/>
      <c r="M19" s="4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>
      <c r="A20" s="30"/>
      <c r="B20" s="31"/>
      <c r="C20" s="30"/>
      <c r="D20" s="26" t="s">
        <v>29</v>
      </c>
      <c r="E20" s="30"/>
      <c r="F20" s="30"/>
      <c r="G20" s="30"/>
      <c r="H20" s="30"/>
      <c r="I20" s="96" t="s">
        <v>24</v>
      </c>
      <c r="J20" s="97" t="str">
        <f>IF('Rekapitulace stavby'!AN16="","",'Rekapitulace stavby'!AN16)</f>
        <v/>
      </c>
      <c r="K20" s="30"/>
      <c r="L20" s="30"/>
      <c r="M20" s="4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>
      <c r="A21" s="30"/>
      <c r="B21" s="31"/>
      <c r="C21" s="30"/>
      <c r="D21" s="30"/>
      <c r="E21" s="24" t="str">
        <f>IF('Rekapitulace stavby'!E17="","",'Rekapitulace stavby'!E17)</f>
        <v xml:space="preserve"> </v>
      </c>
      <c r="F21" s="30"/>
      <c r="G21" s="30"/>
      <c r="H21" s="30"/>
      <c r="I21" s="96" t="s">
        <v>26</v>
      </c>
      <c r="J21" s="97" t="str">
        <f>IF('Rekapitulace stavby'!AN17="","",'Rekapitulace stavby'!AN17)</f>
        <v/>
      </c>
      <c r="K21" s="30"/>
      <c r="L21" s="30"/>
      <c r="M21" s="4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customHeight="1">
      <c r="A22" s="30"/>
      <c r="B22" s="31"/>
      <c r="C22" s="30"/>
      <c r="D22" s="30"/>
      <c r="E22" s="30"/>
      <c r="F22" s="30"/>
      <c r="G22" s="30"/>
      <c r="H22" s="30"/>
      <c r="I22" s="95"/>
      <c r="J22" s="95"/>
      <c r="K22" s="30"/>
      <c r="L22" s="30"/>
      <c r="M22" s="4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>
      <c r="A23" s="30"/>
      <c r="B23" s="31"/>
      <c r="C23" s="30"/>
      <c r="D23" s="26" t="s">
        <v>30</v>
      </c>
      <c r="E23" s="30"/>
      <c r="F23" s="30"/>
      <c r="G23" s="30"/>
      <c r="H23" s="30"/>
      <c r="I23" s="96" t="s">
        <v>24</v>
      </c>
      <c r="J23" s="97" t="str">
        <f>IF('Rekapitulace stavby'!AN19="","",'Rekapitulace stavby'!AN19)</f>
        <v/>
      </c>
      <c r="K23" s="30"/>
      <c r="L23" s="30"/>
      <c r="M23" s="4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>
      <c r="A24" s="30"/>
      <c r="B24" s="31"/>
      <c r="C24" s="30"/>
      <c r="D24" s="30"/>
      <c r="E24" s="24" t="str">
        <f>IF('Rekapitulace stavby'!E20="","",'Rekapitulace stavby'!E20)</f>
        <v xml:space="preserve"> </v>
      </c>
      <c r="F24" s="30"/>
      <c r="G24" s="30"/>
      <c r="H24" s="30"/>
      <c r="I24" s="96" t="s">
        <v>26</v>
      </c>
      <c r="J24" s="97" t="str">
        <f>IF('Rekapitulace stavby'!AN20="","",'Rekapitulace stavby'!AN20)</f>
        <v/>
      </c>
      <c r="K24" s="30"/>
      <c r="L24" s="30"/>
      <c r="M24" s="4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customHeight="1">
      <c r="A25" s="30"/>
      <c r="B25" s="31"/>
      <c r="C25" s="30"/>
      <c r="D25" s="30"/>
      <c r="E25" s="30"/>
      <c r="F25" s="30"/>
      <c r="G25" s="30"/>
      <c r="H25" s="30"/>
      <c r="I25" s="95"/>
      <c r="J25" s="95"/>
      <c r="K25" s="30"/>
      <c r="L25" s="30"/>
      <c r="M25" s="4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>
      <c r="A26" s="30"/>
      <c r="B26" s="31"/>
      <c r="C26" s="30"/>
      <c r="D26" s="26" t="s">
        <v>31</v>
      </c>
      <c r="E26" s="30"/>
      <c r="F26" s="30"/>
      <c r="G26" s="30"/>
      <c r="H26" s="30"/>
      <c r="I26" s="95"/>
      <c r="J26" s="95"/>
      <c r="K26" s="30"/>
      <c r="L26" s="30"/>
      <c r="M26" s="4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>
      <c r="A27" s="99"/>
      <c r="B27" s="100"/>
      <c r="C27" s="99"/>
      <c r="D27" s="99"/>
      <c r="E27" s="269" t="s">
        <v>1</v>
      </c>
      <c r="F27" s="269"/>
      <c r="G27" s="269"/>
      <c r="H27" s="269"/>
      <c r="I27" s="101"/>
      <c r="J27" s="101"/>
      <c r="K27" s="99"/>
      <c r="L27" s="99"/>
      <c r="M27" s="102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6.95" customHeight="1">
      <c r="A28" s="30"/>
      <c r="B28" s="31"/>
      <c r="C28" s="30"/>
      <c r="D28" s="30"/>
      <c r="E28" s="30"/>
      <c r="F28" s="30"/>
      <c r="G28" s="30"/>
      <c r="H28" s="30"/>
      <c r="I28" s="95"/>
      <c r="J28" s="95"/>
      <c r="K28" s="30"/>
      <c r="L28" s="30"/>
      <c r="M28" s="4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customHeight="1">
      <c r="A29" s="30"/>
      <c r="B29" s="31"/>
      <c r="C29" s="30"/>
      <c r="D29" s="64"/>
      <c r="E29" s="64"/>
      <c r="F29" s="64"/>
      <c r="G29" s="64"/>
      <c r="H29" s="64"/>
      <c r="I29" s="103"/>
      <c r="J29" s="103"/>
      <c r="K29" s="64"/>
      <c r="L29" s="64"/>
      <c r="M29" s="4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12.75">
      <c r="A30" s="30"/>
      <c r="B30" s="31"/>
      <c r="C30" s="30"/>
      <c r="D30" s="30"/>
      <c r="E30" s="26" t="s">
        <v>112</v>
      </c>
      <c r="F30" s="30"/>
      <c r="G30" s="30"/>
      <c r="H30" s="30"/>
      <c r="I30" s="95"/>
      <c r="J30" s="95"/>
      <c r="K30" s="104">
        <f>I96</f>
        <v>0</v>
      </c>
      <c r="L30" s="30"/>
      <c r="M30" s="4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12.75">
      <c r="A31" s="30"/>
      <c r="B31" s="31"/>
      <c r="C31" s="30"/>
      <c r="D31" s="30"/>
      <c r="E31" s="26" t="s">
        <v>113</v>
      </c>
      <c r="F31" s="30"/>
      <c r="G31" s="30"/>
      <c r="H31" s="30"/>
      <c r="I31" s="95"/>
      <c r="J31" s="95"/>
      <c r="K31" s="104">
        <f>J96</f>
        <v>0</v>
      </c>
      <c r="L31" s="30"/>
      <c r="M31" s="4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25.35" customHeight="1">
      <c r="A32" s="30"/>
      <c r="B32" s="31"/>
      <c r="C32" s="30"/>
      <c r="D32" s="105" t="s">
        <v>32</v>
      </c>
      <c r="E32" s="30"/>
      <c r="F32" s="30"/>
      <c r="G32" s="30"/>
      <c r="H32" s="30"/>
      <c r="I32" s="95"/>
      <c r="J32" s="95"/>
      <c r="K32" s="69">
        <f>ROUND(K129, 2)</f>
        <v>0</v>
      </c>
      <c r="L32" s="30"/>
      <c r="M32" s="4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6.95" customHeight="1">
      <c r="A33" s="30"/>
      <c r="B33" s="31"/>
      <c r="C33" s="30"/>
      <c r="D33" s="64"/>
      <c r="E33" s="64"/>
      <c r="F33" s="64"/>
      <c r="G33" s="64"/>
      <c r="H33" s="64"/>
      <c r="I33" s="103"/>
      <c r="J33" s="103"/>
      <c r="K33" s="64"/>
      <c r="L33" s="64"/>
      <c r="M33" s="4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customHeight="1">
      <c r="A34" s="30"/>
      <c r="B34" s="31"/>
      <c r="C34" s="30"/>
      <c r="D34" s="30"/>
      <c r="E34" s="30"/>
      <c r="F34" s="34" t="s">
        <v>34</v>
      </c>
      <c r="G34" s="30"/>
      <c r="H34" s="30"/>
      <c r="I34" s="106" t="s">
        <v>33</v>
      </c>
      <c r="J34" s="95"/>
      <c r="K34" s="34" t="s">
        <v>35</v>
      </c>
      <c r="L34" s="30"/>
      <c r="M34" s="4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customHeight="1">
      <c r="A35" s="30"/>
      <c r="B35" s="31"/>
      <c r="C35" s="30"/>
      <c r="D35" s="107" t="s">
        <v>36</v>
      </c>
      <c r="E35" s="26" t="s">
        <v>37</v>
      </c>
      <c r="F35" s="104">
        <f>ROUND((SUM(BE129:BE288)),  2)</f>
        <v>0</v>
      </c>
      <c r="G35" s="30"/>
      <c r="H35" s="30"/>
      <c r="I35" s="108">
        <v>0.21</v>
      </c>
      <c r="J35" s="95"/>
      <c r="K35" s="104">
        <f>ROUND(((SUM(BE129:BE288))*I35),  2)</f>
        <v>0</v>
      </c>
      <c r="L35" s="30"/>
      <c r="M35" s="4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customHeight="1">
      <c r="A36" s="30"/>
      <c r="B36" s="31"/>
      <c r="C36" s="30"/>
      <c r="D36" s="30"/>
      <c r="E36" s="26" t="s">
        <v>38</v>
      </c>
      <c r="F36" s="104">
        <f>ROUND((SUM(BF129:BF288)),  2)</f>
        <v>0</v>
      </c>
      <c r="G36" s="30"/>
      <c r="H36" s="30"/>
      <c r="I36" s="108">
        <v>0.15</v>
      </c>
      <c r="J36" s="95"/>
      <c r="K36" s="104">
        <f>ROUND(((SUM(BF129:BF288))*I36),  2)</f>
        <v>0</v>
      </c>
      <c r="L36" s="30"/>
      <c r="M36" s="4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1"/>
      <c r="C37" s="30"/>
      <c r="D37" s="30"/>
      <c r="E37" s="26" t="s">
        <v>39</v>
      </c>
      <c r="F37" s="104">
        <f>ROUND((SUM(BG129:BG288)),  2)</f>
        <v>0</v>
      </c>
      <c r="G37" s="30"/>
      <c r="H37" s="30"/>
      <c r="I37" s="108">
        <v>0.21</v>
      </c>
      <c r="J37" s="95"/>
      <c r="K37" s="104">
        <f>0</f>
        <v>0</v>
      </c>
      <c r="L37" s="30"/>
      <c r="M37" s="4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14.45" hidden="1" customHeight="1">
      <c r="A38" s="30"/>
      <c r="B38" s="31"/>
      <c r="C38" s="30"/>
      <c r="D38" s="30"/>
      <c r="E38" s="26" t="s">
        <v>40</v>
      </c>
      <c r="F38" s="104">
        <f>ROUND((SUM(BH129:BH288)),  2)</f>
        <v>0</v>
      </c>
      <c r="G38" s="30"/>
      <c r="H38" s="30"/>
      <c r="I38" s="108">
        <v>0.15</v>
      </c>
      <c r="J38" s="95"/>
      <c r="K38" s="104">
        <f>0</f>
        <v>0</v>
      </c>
      <c r="L38" s="30"/>
      <c r="M38" s="4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14.45" hidden="1" customHeight="1">
      <c r="A39" s="30"/>
      <c r="B39" s="31"/>
      <c r="C39" s="30"/>
      <c r="D39" s="30"/>
      <c r="E39" s="26" t="s">
        <v>41</v>
      </c>
      <c r="F39" s="104">
        <f>ROUND((SUM(BI129:BI288)),  2)</f>
        <v>0</v>
      </c>
      <c r="G39" s="30"/>
      <c r="H39" s="30"/>
      <c r="I39" s="108">
        <v>0</v>
      </c>
      <c r="J39" s="95"/>
      <c r="K39" s="104">
        <f>0</f>
        <v>0</v>
      </c>
      <c r="L39" s="30"/>
      <c r="M39" s="4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6.95" customHeight="1">
      <c r="A40" s="30"/>
      <c r="B40" s="31"/>
      <c r="C40" s="30"/>
      <c r="D40" s="30"/>
      <c r="E40" s="30"/>
      <c r="F40" s="30"/>
      <c r="G40" s="30"/>
      <c r="H40" s="30"/>
      <c r="I40" s="95"/>
      <c r="J40" s="95"/>
      <c r="K40" s="30"/>
      <c r="L40" s="30"/>
      <c r="M40" s="4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2" customFormat="1" ht="25.35" customHeight="1">
      <c r="A41" s="30"/>
      <c r="B41" s="31"/>
      <c r="C41" s="109"/>
      <c r="D41" s="110" t="s">
        <v>42</v>
      </c>
      <c r="E41" s="58"/>
      <c r="F41" s="58"/>
      <c r="G41" s="111" t="s">
        <v>43</v>
      </c>
      <c r="H41" s="112" t="s">
        <v>44</v>
      </c>
      <c r="I41" s="113"/>
      <c r="J41" s="113"/>
      <c r="K41" s="114">
        <f>SUM(K32:K39)</f>
        <v>0</v>
      </c>
      <c r="L41" s="115"/>
      <c r="M41" s="4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pans="1:31" s="2" customFormat="1" ht="14.45" customHeight="1">
      <c r="A42" s="30"/>
      <c r="B42" s="31"/>
      <c r="C42" s="30"/>
      <c r="D42" s="30"/>
      <c r="E42" s="30"/>
      <c r="F42" s="30"/>
      <c r="G42" s="30"/>
      <c r="H42" s="30"/>
      <c r="I42" s="95"/>
      <c r="J42" s="95"/>
      <c r="K42" s="30"/>
      <c r="L42" s="30"/>
      <c r="M42" s="4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pans="1:31" s="1" customFormat="1" ht="14.45" customHeight="1">
      <c r="B43" s="20"/>
      <c r="I43" s="91"/>
      <c r="J43" s="91"/>
      <c r="M43" s="20"/>
    </row>
    <row r="44" spans="1:31" s="1" customFormat="1" ht="14.45" customHeight="1">
      <c r="B44" s="20"/>
      <c r="I44" s="91"/>
      <c r="J44" s="91"/>
      <c r="M44" s="20"/>
    </row>
    <row r="45" spans="1:31" s="1" customFormat="1" ht="14.45" customHeight="1">
      <c r="B45" s="20"/>
      <c r="I45" s="91"/>
      <c r="J45" s="91"/>
      <c r="M45" s="20"/>
    </row>
    <row r="46" spans="1:31" s="1" customFormat="1" ht="14.45" customHeight="1">
      <c r="B46" s="20"/>
      <c r="I46" s="91"/>
      <c r="J46" s="91"/>
      <c r="M46" s="20"/>
    </row>
    <row r="47" spans="1:31" s="1" customFormat="1" ht="14.45" customHeight="1">
      <c r="B47" s="20"/>
      <c r="I47" s="91"/>
      <c r="J47" s="91"/>
      <c r="M47" s="20"/>
    </row>
    <row r="48" spans="1:31" s="1" customFormat="1" ht="14.45" customHeight="1">
      <c r="B48" s="20"/>
      <c r="I48" s="91"/>
      <c r="J48" s="91"/>
      <c r="M48" s="20"/>
    </row>
    <row r="49" spans="1:31" s="1" customFormat="1" ht="14.45" customHeight="1">
      <c r="B49" s="20"/>
      <c r="I49" s="91"/>
      <c r="J49" s="91"/>
      <c r="M49" s="20"/>
    </row>
    <row r="50" spans="1:31" s="2" customFormat="1" ht="14.45" customHeight="1">
      <c r="B50" s="40"/>
      <c r="D50" s="41" t="s">
        <v>45</v>
      </c>
      <c r="E50" s="42"/>
      <c r="F50" s="42"/>
      <c r="G50" s="41" t="s">
        <v>46</v>
      </c>
      <c r="H50" s="42"/>
      <c r="I50" s="116"/>
      <c r="J50" s="116"/>
      <c r="K50" s="42"/>
      <c r="L50" s="42"/>
      <c r="M50" s="40"/>
    </row>
    <row r="51" spans="1:31">
      <c r="B51" s="20"/>
      <c r="M51" s="20"/>
    </row>
    <row r="52" spans="1:31">
      <c r="B52" s="20"/>
      <c r="M52" s="20"/>
    </row>
    <row r="53" spans="1:31">
      <c r="B53" s="20"/>
      <c r="M53" s="20"/>
    </row>
    <row r="54" spans="1:31">
      <c r="B54" s="20"/>
      <c r="M54" s="20"/>
    </row>
    <row r="55" spans="1:31">
      <c r="B55" s="20"/>
      <c r="M55" s="20"/>
    </row>
    <row r="56" spans="1:31">
      <c r="B56" s="20"/>
      <c r="M56" s="20"/>
    </row>
    <row r="57" spans="1:31">
      <c r="B57" s="20"/>
      <c r="M57" s="20"/>
    </row>
    <row r="58" spans="1:31">
      <c r="B58" s="20"/>
      <c r="M58" s="20"/>
    </row>
    <row r="59" spans="1:31">
      <c r="B59" s="20"/>
      <c r="M59" s="20"/>
    </row>
    <row r="60" spans="1:31">
      <c r="B60" s="20"/>
      <c r="M60" s="20"/>
    </row>
    <row r="61" spans="1:31" s="2" customFormat="1" ht="12.75">
      <c r="A61" s="30"/>
      <c r="B61" s="31"/>
      <c r="C61" s="30"/>
      <c r="D61" s="43" t="s">
        <v>47</v>
      </c>
      <c r="E61" s="33"/>
      <c r="F61" s="117" t="s">
        <v>48</v>
      </c>
      <c r="G61" s="43" t="s">
        <v>47</v>
      </c>
      <c r="H61" s="33"/>
      <c r="I61" s="118"/>
      <c r="J61" s="119" t="s">
        <v>48</v>
      </c>
      <c r="K61" s="33"/>
      <c r="L61" s="33"/>
      <c r="M61" s="4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>
      <c r="B62" s="20"/>
      <c r="M62" s="20"/>
    </row>
    <row r="63" spans="1:31">
      <c r="B63" s="20"/>
      <c r="M63" s="20"/>
    </row>
    <row r="64" spans="1:31">
      <c r="B64" s="20"/>
      <c r="M64" s="20"/>
    </row>
    <row r="65" spans="1:31" s="2" customFormat="1" ht="12.75">
      <c r="A65" s="30"/>
      <c r="B65" s="31"/>
      <c r="C65" s="30"/>
      <c r="D65" s="41" t="s">
        <v>49</v>
      </c>
      <c r="E65" s="44"/>
      <c r="F65" s="44"/>
      <c r="G65" s="41" t="s">
        <v>50</v>
      </c>
      <c r="H65" s="44"/>
      <c r="I65" s="120"/>
      <c r="J65" s="120"/>
      <c r="K65" s="44"/>
      <c r="L65" s="44"/>
      <c r="M65" s="4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>
      <c r="B66" s="20"/>
      <c r="M66" s="20"/>
    </row>
    <row r="67" spans="1:31">
      <c r="B67" s="20"/>
      <c r="M67" s="20"/>
    </row>
    <row r="68" spans="1:31">
      <c r="B68" s="20"/>
      <c r="M68" s="20"/>
    </row>
    <row r="69" spans="1:31">
      <c r="B69" s="20"/>
      <c r="M69" s="20"/>
    </row>
    <row r="70" spans="1:31">
      <c r="B70" s="20"/>
      <c r="M70" s="20"/>
    </row>
    <row r="71" spans="1:31">
      <c r="B71" s="20"/>
      <c r="M71" s="20"/>
    </row>
    <row r="72" spans="1:31">
      <c r="B72" s="20"/>
      <c r="M72" s="20"/>
    </row>
    <row r="73" spans="1:31">
      <c r="B73" s="20"/>
      <c r="M73" s="20"/>
    </row>
    <row r="74" spans="1:31">
      <c r="B74" s="20"/>
      <c r="M74" s="20"/>
    </row>
    <row r="75" spans="1:31">
      <c r="B75" s="20"/>
      <c r="M75" s="20"/>
    </row>
    <row r="76" spans="1:31" s="2" customFormat="1" ht="12.75">
      <c r="A76" s="30"/>
      <c r="B76" s="31"/>
      <c r="C76" s="30"/>
      <c r="D76" s="43" t="s">
        <v>47</v>
      </c>
      <c r="E76" s="33"/>
      <c r="F76" s="117" t="s">
        <v>48</v>
      </c>
      <c r="G76" s="43" t="s">
        <v>47</v>
      </c>
      <c r="H76" s="33"/>
      <c r="I76" s="118"/>
      <c r="J76" s="119" t="s">
        <v>48</v>
      </c>
      <c r="K76" s="33"/>
      <c r="L76" s="33"/>
      <c r="M76" s="4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customHeight="1">
      <c r="A77" s="30"/>
      <c r="B77" s="45"/>
      <c r="C77" s="46"/>
      <c r="D77" s="46"/>
      <c r="E77" s="46"/>
      <c r="F77" s="46"/>
      <c r="G77" s="46"/>
      <c r="H77" s="46"/>
      <c r="I77" s="121"/>
      <c r="J77" s="121"/>
      <c r="K77" s="46"/>
      <c r="L77" s="46"/>
      <c r="M77" s="4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5" customHeight="1">
      <c r="A81" s="30"/>
      <c r="B81" s="47"/>
      <c r="C81" s="48"/>
      <c r="D81" s="48"/>
      <c r="E81" s="48"/>
      <c r="F81" s="48"/>
      <c r="G81" s="48"/>
      <c r="H81" s="48"/>
      <c r="I81" s="122"/>
      <c r="J81" s="122"/>
      <c r="K81" s="48"/>
      <c r="L81" s="48"/>
      <c r="M81" s="4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customHeight="1">
      <c r="A82" s="30"/>
      <c r="B82" s="31"/>
      <c r="C82" s="21" t="s">
        <v>114</v>
      </c>
      <c r="D82" s="30"/>
      <c r="E82" s="30"/>
      <c r="F82" s="30"/>
      <c r="G82" s="30"/>
      <c r="H82" s="30"/>
      <c r="I82" s="95"/>
      <c r="J82" s="95"/>
      <c r="K82" s="30"/>
      <c r="L82" s="30"/>
      <c r="M82" s="4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customHeight="1">
      <c r="A83" s="30"/>
      <c r="B83" s="31"/>
      <c r="C83" s="30"/>
      <c r="D83" s="30"/>
      <c r="E83" s="30"/>
      <c r="F83" s="30"/>
      <c r="G83" s="30"/>
      <c r="H83" s="30"/>
      <c r="I83" s="95"/>
      <c r="J83" s="95"/>
      <c r="K83" s="30"/>
      <c r="L83" s="30"/>
      <c r="M83" s="4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>
      <c r="A84" s="30"/>
      <c r="B84" s="31"/>
      <c r="C84" s="26" t="s">
        <v>16</v>
      </c>
      <c r="D84" s="30"/>
      <c r="E84" s="30"/>
      <c r="F84" s="30"/>
      <c r="G84" s="30"/>
      <c r="H84" s="30"/>
      <c r="I84" s="95"/>
      <c r="J84" s="95"/>
      <c r="K84" s="30"/>
      <c r="L84" s="30"/>
      <c r="M84" s="4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16.5" customHeight="1">
      <c r="A85" s="30"/>
      <c r="B85" s="31"/>
      <c r="C85" s="30"/>
      <c r="D85" s="30"/>
      <c r="E85" s="275" t="str">
        <f>E7</f>
        <v>Nástavba části objektu čp. 6 ve Zdislavicích</v>
      </c>
      <c r="F85" s="276"/>
      <c r="G85" s="276"/>
      <c r="H85" s="276"/>
      <c r="I85" s="95"/>
      <c r="J85" s="95"/>
      <c r="K85" s="30"/>
      <c r="L85" s="30"/>
      <c r="M85" s="4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customHeight="1">
      <c r="A86" s="30"/>
      <c r="B86" s="31"/>
      <c r="C86" s="26" t="s">
        <v>819</v>
      </c>
      <c r="D86" s="30"/>
      <c r="E86" s="30"/>
      <c r="F86" s="30"/>
      <c r="G86" s="30"/>
      <c r="H86" s="30"/>
      <c r="I86" s="95"/>
      <c r="J86" s="95"/>
      <c r="K86" s="30"/>
      <c r="L86" s="30"/>
      <c r="M86" s="4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24.75" customHeight="1">
      <c r="A87" s="30"/>
      <c r="B87" s="31"/>
      <c r="C87" s="30"/>
      <c r="D87" s="30"/>
      <c r="E87" s="246" t="str">
        <f>E9</f>
        <v>Objekt SO 04 a SO 05 - Stavební rozpočet - úprava otopné soustavy + elektroinstalace</v>
      </c>
      <c r="F87" s="273"/>
      <c r="G87" s="273"/>
      <c r="H87" s="273"/>
      <c r="I87" s="95"/>
      <c r="J87" s="95"/>
      <c r="K87" s="30"/>
      <c r="L87" s="30"/>
      <c r="M87" s="4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customHeight="1">
      <c r="A88" s="30"/>
      <c r="B88" s="31"/>
      <c r="C88" s="30"/>
      <c r="D88" s="30"/>
      <c r="E88" s="30"/>
      <c r="F88" s="30"/>
      <c r="G88" s="30"/>
      <c r="H88" s="30"/>
      <c r="I88" s="95"/>
      <c r="J88" s="95"/>
      <c r="K88" s="30"/>
      <c r="L88" s="30"/>
      <c r="M88" s="4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customHeight="1">
      <c r="A89" s="30"/>
      <c r="B89" s="31"/>
      <c r="C89" s="26" t="s">
        <v>20</v>
      </c>
      <c r="D89" s="30"/>
      <c r="E89" s="30"/>
      <c r="F89" s="24" t="str">
        <f>F12</f>
        <v>Zdislavice</v>
      </c>
      <c r="G89" s="30"/>
      <c r="H89" s="30"/>
      <c r="I89" s="96" t="s">
        <v>22</v>
      </c>
      <c r="J89" s="98">
        <f>IF(J12="","",J12)</f>
        <v>0</v>
      </c>
      <c r="K89" s="30"/>
      <c r="L89" s="30"/>
      <c r="M89" s="4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customHeight="1">
      <c r="A90" s="30"/>
      <c r="B90" s="31"/>
      <c r="C90" s="30"/>
      <c r="D90" s="30"/>
      <c r="E90" s="30"/>
      <c r="F90" s="30"/>
      <c r="G90" s="30"/>
      <c r="H90" s="30"/>
      <c r="I90" s="95"/>
      <c r="J90" s="95"/>
      <c r="K90" s="30"/>
      <c r="L90" s="30"/>
      <c r="M90" s="4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2" customHeight="1">
      <c r="A91" s="30"/>
      <c r="B91" s="31"/>
      <c r="C91" s="26" t="s">
        <v>23</v>
      </c>
      <c r="D91" s="30"/>
      <c r="E91" s="30"/>
      <c r="F91" s="24" t="str">
        <f>E15</f>
        <v xml:space="preserve"> </v>
      </c>
      <c r="G91" s="30"/>
      <c r="H91" s="30"/>
      <c r="I91" s="96" t="s">
        <v>29</v>
      </c>
      <c r="J91" s="123" t="str">
        <f>E21</f>
        <v xml:space="preserve"> </v>
      </c>
      <c r="K91" s="30"/>
      <c r="L91" s="30"/>
      <c r="M91" s="4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customHeight="1">
      <c r="A92" s="30"/>
      <c r="B92" s="31"/>
      <c r="C92" s="26" t="s">
        <v>27</v>
      </c>
      <c r="D92" s="30"/>
      <c r="E92" s="30"/>
      <c r="F92" s="24" t="str">
        <f>IF(E18="","",E18)</f>
        <v>Vyplň údaj</v>
      </c>
      <c r="G92" s="30"/>
      <c r="H92" s="30"/>
      <c r="I92" s="96" t="s">
        <v>30</v>
      </c>
      <c r="J92" s="123" t="str">
        <f>E24</f>
        <v xml:space="preserve"> </v>
      </c>
      <c r="K92" s="30"/>
      <c r="L92" s="30"/>
      <c r="M92" s="4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>
      <c r="A93" s="30"/>
      <c r="B93" s="31"/>
      <c r="C93" s="30"/>
      <c r="D93" s="30"/>
      <c r="E93" s="30"/>
      <c r="F93" s="30"/>
      <c r="G93" s="30"/>
      <c r="H93" s="30"/>
      <c r="I93" s="95"/>
      <c r="J93" s="95"/>
      <c r="K93" s="30"/>
      <c r="L93" s="30"/>
      <c r="M93" s="4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customHeight="1">
      <c r="A94" s="30"/>
      <c r="B94" s="31"/>
      <c r="C94" s="124" t="s">
        <v>115</v>
      </c>
      <c r="D94" s="109"/>
      <c r="E94" s="109"/>
      <c r="F94" s="109"/>
      <c r="G94" s="109"/>
      <c r="H94" s="109"/>
      <c r="I94" s="125" t="s">
        <v>116</v>
      </c>
      <c r="J94" s="125" t="s">
        <v>117</v>
      </c>
      <c r="K94" s="126" t="s">
        <v>118</v>
      </c>
      <c r="L94" s="109"/>
      <c r="M94" s="4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customHeight="1">
      <c r="A95" s="30"/>
      <c r="B95" s="31"/>
      <c r="C95" s="30"/>
      <c r="D95" s="30"/>
      <c r="E95" s="30"/>
      <c r="F95" s="30"/>
      <c r="G95" s="30"/>
      <c r="H95" s="30"/>
      <c r="I95" s="95"/>
      <c r="J95" s="95"/>
      <c r="K95" s="30"/>
      <c r="L95" s="30"/>
      <c r="M95" s="4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customHeight="1">
      <c r="A96" s="30"/>
      <c r="B96" s="31"/>
      <c r="C96" s="127" t="s">
        <v>119</v>
      </c>
      <c r="D96" s="30"/>
      <c r="E96" s="30"/>
      <c r="F96" s="30"/>
      <c r="G96" s="30"/>
      <c r="H96" s="30"/>
      <c r="I96" s="128">
        <f t="shared" ref="I96:J98" si="0">Q129</f>
        <v>0</v>
      </c>
      <c r="J96" s="128">
        <f t="shared" si="0"/>
        <v>0</v>
      </c>
      <c r="K96" s="69">
        <f>K129</f>
        <v>0</v>
      </c>
      <c r="L96" s="30"/>
      <c r="M96" s="4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7" t="s">
        <v>120</v>
      </c>
    </row>
    <row r="97" spans="1:31" s="9" customFormat="1" ht="24.95" customHeight="1">
      <c r="B97" s="129"/>
      <c r="D97" s="130" t="s">
        <v>821</v>
      </c>
      <c r="E97" s="131"/>
      <c r="F97" s="131"/>
      <c r="G97" s="131"/>
      <c r="H97" s="131"/>
      <c r="I97" s="132">
        <f t="shared" si="0"/>
        <v>0</v>
      </c>
      <c r="J97" s="132">
        <f t="shared" si="0"/>
        <v>0</v>
      </c>
      <c r="K97" s="133">
        <f>K130</f>
        <v>0</v>
      </c>
      <c r="M97" s="129"/>
    </row>
    <row r="98" spans="1:31" s="10" customFormat="1" ht="19.899999999999999" customHeight="1">
      <c r="B98" s="134"/>
      <c r="D98" s="135" t="s">
        <v>822</v>
      </c>
      <c r="E98" s="136"/>
      <c r="F98" s="136"/>
      <c r="G98" s="136"/>
      <c r="H98" s="136"/>
      <c r="I98" s="137">
        <f t="shared" si="0"/>
        <v>0</v>
      </c>
      <c r="J98" s="137">
        <f t="shared" si="0"/>
        <v>0</v>
      </c>
      <c r="K98" s="138">
        <f>K131</f>
        <v>0</v>
      </c>
      <c r="M98" s="134"/>
    </row>
    <row r="99" spans="1:31" s="10" customFormat="1" ht="19.899999999999999" customHeight="1">
      <c r="B99" s="134"/>
      <c r="D99" s="135" t="s">
        <v>823</v>
      </c>
      <c r="E99" s="136"/>
      <c r="F99" s="136"/>
      <c r="G99" s="136"/>
      <c r="H99" s="136"/>
      <c r="I99" s="137">
        <f>Q150</f>
        <v>0</v>
      </c>
      <c r="J99" s="137">
        <f>R150</f>
        <v>0</v>
      </c>
      <c r="K99" s="138">
        <f>K150</f>
        <v>0</v>
      </c>
      <c r="M99" s="134"/>
    </row>
    <row r="100" spans="1:31" s="10" customFormat="1" ht="19.899999999999999" customHeight="1">
      <c r="B100" s="134"/>
      <c r="D100" s="135" t="s">
        <v>824</v>
      </c>
      <c r="E100" s="136"/>
      <c r="F100" s="136"/>
      <c r="G100" s="136"/>
      <c r="H100" s="136"/>
      <c r="I100" s="137">
        <f>Q169</f>
        <v>0</v>
      </c>
      <c r="J100" s="137">
        <f>R169</f>
        <v>0</v>
      </c>
      <c r="K100" s="138">
        <f>K169</f>
        <v>0</v>
      </c>
      <c r="M100" s="134"/>
    </row>
    <row r="101" spans="1:31" s="10" customFormat="1" ht="19.899999999999999" customHeight="1">
      <c r="B101" s="134"/>
      <c r="D101" s="135" t="s">
        <v>825</v>
      </c>
      <c r="E101" s="136"/>
      <c r="F101" s="136"/>
      <c r="G101" s="136"/>
      <c r="H101" s="136"/>
      <c r="I101" s="137">
        <f>Q174</f>
        <v>0</v>
      </c>
      <c r="J101" s="137">
        <f>R174</f>
        <v>0</v>
      </c>
      <c r="K101" s="138">
        <f>K174</f>
        <v>0</v>
      </c>
      <c r="M101" s="134"/>
    </row>
    <row r="102" spans="1:31" s="10" customFormat="1" ht="19.899999999999999" customHeight="1">
      <c r="B102" s="134"/>
      <c r="D102" s="135" t="s">
        <v>826</v>
      </c>
      <c r="E102" s="136"/>
      <c r="F102" s="136"/>
      <c r="G102" s="136"/>
      <c r="H102" s="136"/>
      <c r="I102" s="137">
        <f>Q183</f>
        <v>0</v>
      </c>
      <c r="J102" s="137">
        <f>R183</f>
        <v>0</v>
      </c>
      <c r="K102" s="138">
        <f>K183</f>
        <v>0</v>
      </c>
      <c r="M102" s="134"/>
    </row>
    <row r="103" spans="1:31" s="10" customFormat="1" ht="19.899999999999999" customHeight="1">
      <c r="B103" s="134"/>
      <c r="D103" s="135" t="s">
        <v>827</v>
      </c>
      <c r="E103" s="136"/>
      <c r="F103" s="136"/>
      <c r="G103" s="136"/>
      <c r="H103" s="136"/>
      <c r="I103" s="137">
        <f>Q192</f>
        <v>0</v>
      </c>
      <c r="J103" s="137">
        <f>R192</f>
        <v>0</v>
      </c>
      <c r="K103" s="138">
        <f>K192</f>
        <v>0</v>
      </c>
      <c r="M103" s="134"/>
    </row>
    <row r="104" spans="1:31" s="9" customFormat="1" ht="24.95" customHeight="1">
      <c r="B104" s="129"/>
      <c r="D104" s="130" t="s">
        <v>828</v>
      </c>
      <c r="E104" s="131"/>
      <c r="F104" s="131"/>
      <c r="G104" s="131"/>
      <c r="H104" s="131"/>
      <c r="I104" s="132">
        <f>Q207</f>
        <v>0</v>
      </c>
      <c r="J104" s="132">
        <f>R207</f>
        <v>0</v>
      </c>
      <c r="K104" s="133">
        <f>K207</f>
        <v>0</v>
      </c>
      <c r="M104" s="129"/>
    </row>
    <row r="105" spans="1:31" s="10" customFormat="1" ht="19.899999999999999" customHeight="1">
      <c r="B105" s="134"/>
      <c r="D105" s="135" t="s">
        <v>829</v>
      </c>
      <c r="E105" s="136"/>
      <c r="F105" s="136"/>
      <c r="G105" s="136"/>
      <c r="H105" s="136"/>
      <c r="I105" s="137">
        <f>Q208</f>
        <v>0</v>
      </c>
      <c r="J105" s="137">
        <f>R208</f>
        <v>0</v>
      </c>
      <c r="K105" s="138">
        <f>K208</f>
        <v>0</v>
      </c>
      <c r="M105" s="134"/>
    </row>
    <row r="106" spans="1:31" s="10" customFormat="1" ht="19.899999999999999" customHeight="1">
      <c r="B106" s="134"/>
      <c r="D106" s="135" t="s">
        <v>825</v>
      </c>
      <c r="E106" s="136"/>
      <c r="F106" s="136"/>
      <c r="G106" s="136"/>
      <c r="H106" s="136"/>
      <c r="I106" s="137">
        <f>Q213</f>
        <v>0</v>
      </c>
      <c r="J106" s="137">
        <f>R213</f>
        <v>0</v>
      </c>
      <c r="K106" s="138">
        <f>K213</f>
        <v>0</v>
      </c>
      <c r="M106" s="134"/>
    </row>
    <row r="107" spans="1:31" s="10" customFormat="1" ht="19.899999999999999" customHeight="1">
      <c r="B107" s="134"/>
      <c r="D107" s="135" t="s">
        <v>830</v>
      </c>
      <c r="E107" s="136"/>
      <c r="F107" s="136"/>
      <c r="G107" s="136"/>
      <c r="H107" s="136"/>
      <c r="I107" s="137">
        <f>Q218</f>
        <v>0</v>
      </c>
      <c r="J107" s="137">
        <f>R218</f>
        <v>0</v>
      </c>
      <c r="K107" s="138">
        <f>K218</f>
        <v>0</v>
      </c>
      <c r="M107" s="134"/>
    </row>
    <row r="108" spans="1:31" s="10" customFormat="1" ht="19.899999999999999" customHeight="1">
      <c r="B108" s="134"/>
      <c r="D108" s="135" t="s">
        <v>826</v>
      </c>
      <c r="E108" s="136"/>
      <c r="F108" s="136"/>
      <c r="G108" s="136"/>
      <c r="H108" s="136"/>
      <c r="I108" s="137">
        <f>Q265</f>
        <v>0</v>
      </c>
      <c r="J108" s="137">
        <f>R265</f>
        <v>0</v>
      </c>
      <c r="K108" s="138">
        <f>K265</f>
        <v>0</v>
      </c>
      <c r="M108" s="134"/>
    </row>
    <row r="109" spans="1:31" s="10" customFormat="1" ht="19.899999999999999" customHeight="1">
      <c r="B109" s="134"/>
      <c r="D109" s="135" t="s">
        <v>827</v>
      </c>
      <c r="E109" s="136"/>
      <c r="F109" s="136"/>
      <c r="G109" s="136"/>
      <c r="H109" s="136"/>
      <c r="I109" s="137">
        <f>Q272</f>
        <v>0</v>
      </c>
      <c r="J109" s="137">
        <f>R272</f>
        <v>0</v>
      </c>
      <c r="K109" s="138">
        <f>K272</f>
        <v>0</v>
      </c>
      <c r="M109" s="134"/>
    </row>
    <row r="110" spans="1:31" s="2" customFormat="1" ht="21.75" customHeight="1">
      <c r="A110" s="30"/>
      <c r="B110" s="31"/>
      <c r="C110" s="30"/>
      <c r="D110" s="30"/>
      <c r="E110" s="30"/>
      <c r="F110" s="30"/>
      <c r="G110" s="30"/>
      <c r="H110" s="30"/>
      <c r="I110" s="95"/>
      <c r="J110" s="95"/>
      <c r="K110" s="30"/>
      <c r="L110" s="30"/>
      <c r="M110" s="4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2" customFormat="1" ht="6.95" customHeight="1">
      <c r="A111" s="30"/>
      <c r="B111" s="45"/>
      <c r="C111" s="46"/>
      <c r="D111" s="46"/>
      <c r="E111" s="46"/>
      <c r="F111" s="46"/>
      <c r="G111" s="46"/>
      <c r="H111" s="46"/>
      <c r="I111" s="121"/>
      <c r="J111" s="121"/>
      <c r="K111" s="46"/>
      <c r="L111" s="46"/>
      <c r="M111" s="4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5" spans="1:31" s="2" customFormat="1" ht="6.95" customHeight="1">
      <c r="A115" s="30"/>
      <c r="B115" s="47"/>
      <c r="C115" s="48"/>
      <c r="D115" s="48"/>
      <c r="E115" s="48"/>
      <c r="F115" s="48"/>
      <c r="G115" s="48"/>
      <c r="H115" s="48"/>
      <c r="I115" s="122"/>
      <c r="J115" s="122"/>
      <c r="K115" s="48"/>
      <c r="L115" s="48"/>
      <c r="M115" s="4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31" s="2" customFormat="1" ht="24.95" customHeight="1">
      <c r="A116" s="30"/>
      <c r="B116" s="31"/>
      <c r="C116" s="21" t="s">
        <v>140</v>
      </c>
      <c r="D116" s="30"/>
      <c r="E116" s="30"/>
      <c r="F116" s="30"/>
      <c r="G116" s="30"/>
      <c r="H116" s="30"/>
      <c r="I116" s="95"/>
      <c r="J116" s="95"/>
      <c r="K116" s="30"/>
      <c r="L116" s="30"/>
      <c r="M116" s="4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31" s="2" customFormat="1" ht="6.95" customHeight="1">
      <c r="A117" s="30"/>
      <c r="B117" s="31"/>
      <c r="C117" s="30"/>
      <c r="D117" s="30"/>
      <c r="E117" s="30"/>
      <c r="F117" s="30"/>
      <c r="G117" s="30"/>
      <c r="H117" s="30"/>
      <c r="I117" s="95"/>
      <c r="J117" s="95"/>
      <c r="K117" s="30"/>
      <c r="L117" s="30"/>
      <c r="M117" s="4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31" s="2" customFormat="1" ht="12" customHeight="1">
      <c r="A118" s="30"/>
      <c r="B118" s="31"/>
      <c r="C118" s="26" t="s">
        <v>16</v>
      </c>
      <c r="D118" s="30"/>
      <c r="E118" s="30"/>
      <c r="F118" s="30"/>
      <c r="G118" s="30"/>
      <c r="H118" s="30"/>
      <c r="I118" s="95"/>
      <c r="J118" s="95"/>
      <c r="K118" s="30"/>
      <c r="L118" s="30"/>
      <c r="M118" s="4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31" s="2" customFormat="1" ht="16.5" customHeight="1">
      <c r="A119" s="30"/>
      <c r="B119" s="31"/>
      <c r="C119" s="30"/>
      <c r="D119" s="30"/>
      <c r="E119" s="275" t="str">
        <f>E7</f>
        <v>Nástavba části objektu čp. 6 ve Zdislavicích</v>
      </c>
      <c r="F119" s="276"/>
      <c r="G119" s="276"/>
      <c r="H119" s="276"/>
      <c r="I119" s="95"/>
      <c r="J119" s="95"/>
      <c r="K119" s="30"/>
      <c r="L119" s="30"/>
      <c r="M119" s="4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31" s="2" customFormat="1" ht="12" customHeight="1">
      <c r="A120" s="30"/>
      <c r="B120" s="31"/>
      <c r="C120" s="26" t="s">
        <v>819</v>
      </c>
      <c r="D120" s="30"/>
      <c r="E120" s="30"/>
      <c r="F120" s="30"/>
      <c r="G120" s="30"/>
      <c r="H120" s="30"/>
      <c r="I120" s="95"/>
      <c r="J120" s="95"/>
      <c r="K120" s="30"/>
      <c r="L120" s="30"/>
      <c r="M120" s="4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31" s="2" customFormat="1" ht="24.75" customHeight="1">
      <c r="A121" s="30"/>
      <c r="B121" s="31"/>
      <c r="C121" s="30"/>
      <c r="D121" s="30"/>
      <c r="E121" s="246" t="str">
        <f>E9</f>
        <v>Objekt SO 04 a SO 05 - Stavební rozpočet - úprava otopné soustavy + elektroinstalace</v>
      </c>
      <c r="F121" s="273"/>
      <c r="G121" s="273"/>
      <c r="H121" s="273"/>
      <c r="I121" s="95"/>
      <c r="J121" s="95"/>
      <c r="K121" s="30"/>
      <c r="L121" s="30"/>
      <c r="M121" s="4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31" s="2" customFormat="1" ht="6.95" customHeight="1">
      <c r="A122" s="30"/>
      <c r="B122" s="31"/>
      <c r="C122" s="30"/>
      <c r="D122" s="30"/>
      <c r="E122" s="30"/>
      <c r="F122" s="30"/>
      <c r="G122" s="30"/>
      <c r="H122" s="30"/>
      <c r="I122" s="95"/>
      <c r="J122" s="95"/>
      <c r="K122" s="30"/>
      <c r="L122" s="30"/>
      <c r="M122" s="4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31" s="2" customFormat="1" ht="12" customHeight="1">
      <c r="A123" s="30"/>
      <c r="B123" s="31"/>
      <c r="C123" s="26" t="s">
        <v>20</v>
      </c>
      <c r="D123" s="30"/>
      <c r="E123" s="30"/>
      <c r="F123" s="24" t="str">
        <f>F12</f>
        <v>Zdislavice</v>
      </c>
      <c r="G123" s="30"/>
      <c r="H123" s="30"/>
      <c r="I123" s="96" t="s">
        <v>22</v>
      </c>
      <c r="J123" s="98">
        <f>IF(J12="","",J12)</f>
        <v>0</v>
      </c>
      <c r="K123" s="30"/>
      <c r="L123" s="30"/>
      <c r="M123" s="4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31" s="2" customFormat="1" ht="6.95" customHeight="1">
      <c r="A124" s="30"/>
      <c r="B124" s="31"/>
      <c r="C124" s="30"/>
      <c r="D124" s="30"/>
      <c r="E124" s="30"/>
      <c r="F124" s="30"/>
      <c r="G124" s="30"/>
      <c r="H124" s="30"/>
      <c r="I124" s="95"/>
      <c r="J124" s="95"/>
      <c r="K124" s="30"/>
      <c r="L124" s="30"/>
      <c r="M124" s="4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31" s="2" customFormat="1" ht="15.2" customHeight="1">
      <c r="A125" s="30"/>
      <c r="B125" s="31"/>
      <c r="C125" s="26" t="s">
        <v>23</v>
      </c>
      <c r="D125" s="30"/>
      <c r="E125" s="30"/>
      <c r="F125" s="24" t="str">
        <f>E15</f>
        <v xml:space="preserve"> </v>
      </c>
      <c r="G125" s="30"/>
      <c r="H125" s="30"/>
      <c r="I125" s="96" t="s">
        <v>29</v>
      </c>
      <c r="J125" s="123" t="str">
        <f>E21</f>
        <v xml:space="preserve"> </v>
      </c>
      <c r="K125" s="30"/>
      <c r="L125" s="30"/>
      <c r="M125" s="4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31" s="2" customFormat="1" ht="15.2" customHeight="1">
      <c r="A126" s="30"/>
      <c r="B126" s="31"/>
      <c r="C126" s="26" t="s">
        <v>27</v>
      </c>
      <c r="D126" s="30"/>
      <c r="E126" s="30"/>
      <c r="F126" s="24" t="str">
        <f>IF(E18="","",E18)</f>
        <v>Vyplň údaj</v>
      </c>
      <c r="G126" s="30"/>
      <c r="H126" s="30"/>
      <c r="I126" s="96" t="s">
        <v>30</v>
      </c>
      <c r="J126" s="123" t="str">
        <f>E24</f>
        <v xml:space="preserve"> </v>
      </c>
      <c r="K126" s="30"/>
      <c r="L126" s="30"/>
      <c r="M126" s="4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</row>
    <row r="127" spans="1:31" s="2" customFormat="1" ht="10.35" customHeight="1">
      <c r="A127" s="30"/>
      <c r="B127" s="31"/>
      <c r="C127" s="30"/>
      <c r="D127" s="30"/>
      <c r="E127" s="30"/>
      <c r="F127" s="30"/>
      <c r="G127" s="30"/>
      <c r="H127" s="30"/>
      <c r="I127" s="95"/>
      <c r="J127" s="95"/>
      <c r="K127" s="30"/>
      <c r="L127" s="30"/>
      <c r="M127" s="4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</row>
    <row r="128" spans="1:31" s="11" customFormat="1" ht="29.25" customHeight="1">
      <c r="A128" s="139"/>
      <c r="B128" s="140"/>
      <c r="C128" s="141" t="s">
        <v>141</v>
      </c>
      <c r="D128" s="142" t="s">
        <v>57</v>
      </c>
      <c r="E128" s="142" t="s">
        <v>53</v>
      </c>
      <c r="F128" s="142" t="s">
        <v>54</v>
      </c>
      <c r="G128" s="142" t="s">
        <v>142</v>
      </c>
      <c r="H128" s="142" t="s">
        <v>143</v>
      </c>
      <c r="I128" s="143" t="s">
        <v>144</v>
      </c>
      <c r="J128" s="143" t="s">
        <v>145</v>
      </c>
      <c r="K128" s="142" t="s">
        <v>118</v>
      </c>
      <c r="L128" s="144" t="s">
        <v>146</v>
      </c>
      <c r="M128" s="145"/>
      <c r="N128" s="60" t="s">
        <v>1</v>
      </c>
      <c r="O128" s="61" t="s">
        <v>36</v>
      </c>
      <c r="P128" s="61" t="s">
        <v>147</v>
      </c>
      <c r="Q128" s="61" t="s">
        <v>148</v>
      </c>
      <c r="R128" s="61" t="s">
        <v>149</v>
      </c>
      <c r="S128" s="61" t="s">
        <v>150</v>
      </c>
      <c r="T128" s="61" t="s">
        <v>151</v>
      </c>
      <c r="U128" s="61" t="s">
        <v>152</v>
      </c>
      <c r="V128" s="61" t="s">
        <v>153</v>
      </c>
      <c r="W128" s="61" t="s">
        <v>154</v>
      </c>
      <c r="X128" s="62" t="s">
        <v>155</v>
      </c>
      <c r="Y128" s="139"/>
      <c r="Z128" s="139"/>
      <c r="AA128" s="139"/>
      <c r="AB128" s="139"/>
      <c r="AC128" s="139"/>
      <c r="AD128" s="139"/>
      <c r="AE128" s="139"/>
    </row>
    <row r="129" spans="1:65" s="2" customFormat="1" ht="22.9" customHeight="1">
      <c r="A129" s="30"/>
      <c r="B129" s="31"/>
      <c r="C129" s="67" t="s">
        <v>156</v>
      </c>
      <c r="D129" s="30"/>
      <c r="E129" s="30"/>
      <c r="F129" s="30"/>
      <c r="G129" s="30"/>
      <c r="H129" s="30"/>
      <c r="I129" s="95"/>
      <c r="J129" s="95"/>
      <c r="K129" s="146">
        <f>BK129</f>
        <v>0</v>
      </c>
      <c r="L129" s="30"/>
      <c r="M129" s="31"/>
      <c r="N129" s="63"/>
      <c r="O129" s="54"/>
      <c r="P129" s="64"/>
      <c r="Q129" s="147">
        <f>Q130+Q207</f>
        <v>0</v>
      </c>
      <c r="R129" s="147">
        <f>R130+R207</f>
        <v>0</v>
      </c>
      <c r="S129" s="64"/>
      <c r="T129" s="148">
        <f>T130+T207</f>
        <v>0</v>
      </c>
      <c r="U129" s="64"/>
      <c r="V129" s="148">
        <f>V130+V207</f>
        <v>0.20280499999999999</v>
      </c>
      <c r="W129" s="64"/>
      <c r="X129" s="149">
        <f>X130+X207</f>
        <v>0</v>
      </c>
      <c r="Y129" s="30"/>
      <c r="Z129" s="30"/>
      <c r="AA129" s="30"/>
      <c r="AB129" s="30"/>
      <c r="AC129" s="30"/>
      <c r="AD129" s="30"/>
      <c r="AE129" s="30"/>
      <c r="AT129" s="17" t="s">
        <v>73</v>
      </c>
      <c r="AU129" s="17" t="s">
        <v>120</v>
      </c>
      <c r="BK129" s="150">
        <f>BK130+BK207</f>
        <v>0</v>
      </c>
    </row>
    <row r="130" spans="1:65" s="12" customFormat="1" ht="25.9" customHeight="1">
      <c r="B130" s="151"/>
      <c r="D130" s="152" t="s">
        <v>73</v>
      </c>
      <c r="E130" s="153" t="s">
        <v>831</v>
      </c>
      <c r="F130" s="153" t="s">
        <v>832</v>
      </c>
      <c r="I130" s="154"/>
      <c r="J130" s="154"/>
      <c r="K130" s="155">
        <f>BK130</f>
        <v>0</v>
      </c>
      <c r="M130" s="151"/>
      <c r="N130" s="156"/>
      <c r="O130" s="157"/>
      <c r="P130" s="157"/>
      <c r="Q130" s="158">
        <f>Q131+Q150+Q169+Q174+Q183+Q192</f>
        <v>0</v>
      </c>
      <c r="R130" s="158">
        <f>R131+R150+R169+R174+R183+R192</f>
        <v>0</v>
      </c>
      <c r="S130" s="157"/>
      <c r="T130" s="159">
        <f>T131+T150+T169+T174+T183+T192</f>
        <v>0</v>
      </c>
      <c r="U130" s="157"/>
      <c r="V130" s="159">
        <f>V131+V150+V169+V174+V183+V192</f>
        <v>0.10914499999999999</v>
      </c>
      <c r="W130" s="157"/>
      <c r="X130" s="160">
        <f>X131+X150+X169+X174+X183+X192</f>
        <v>0</v>
      </c>
      <c r="AR130" s="152" t="s">
        <v>79</v>
      </c>
      <c r="AT130" s="161" t="s">
        <v>73</v>
      </c>
      <c r="AU130" s="161" t="s">
        <v>74</v>
      </c>
      <c r="AY130" s="152" t="s">
        <v>159</v>
      </c>
      <c r="BK130" s="162">
        <f>BK131+BK150+BK169+BK174+BK183+BK192</f>
        <v>0</v>
      </c>
    </row>
    <row r="131" spans="1:65" s="12" customFormat="1" ht="22.9" customHeight="1">
      <c r="B131" s="151"/>
      <c r="D131" s="152" t="s">
        <v>73</v>
      </c>
      <c r="E131" s="163" t="s">
        <v>833</v>
      </c>
      <c r="F131" s="163" t="s">
        <v>834</v>
      </c>
      <c r="I131" s="154"/>
      <c r="J131" s="154"/>
      <c r="K131" s="164">
        <f>BK131</f>
        <v>0</v>
      </c>
      <c r="M131" s="151"/>
      <c r="N131" s="156"/>
      <c r="O131" s="157"/>
      <c r="P131" s="157"/>
      <c r="Q131" s="158">
        <f>SUM(Q132:Q149)</f>
        <v>0</v>
      </c>
      <c r="R131" s="158">
        <f>SUM(R132:R149)</f>
        <v>0</v>
      </c>
      <c r="S131" s="157"/>
      <c r="T131" s="159">
        <f>SUM(T132:T149)</f>
        <v>0</v>
      </c>
      <c r="U131" s="157"/>
      <c r="V131" s="159">
        <f>SUM(V132:V149)</f>
        <v>9.3750000000000014E-3</v>
      </c>
      <c r="W131" s="157"/>
      <c r="X131" s="160">
        <f>SUM(X132:X149)</f>
        <v>0</v>
      </c>
      <c r="AR131" s="152" t="s">
        <v>84</v>
      </c>
      <c r="AT131" s="161" t="s">
        <v>73</v>
      </c>
      <c r="AU131" s="161" t="s">
        <v>79</v>
      </c>
      <c r="AY131" s="152" t="s">
        <v>159</v>
      </c>
      <c r="BK131" s="162">
        <f>SUM(BK132:BK149)</f>
        <v>0</v>
      </c>
    </row>
    <row r="132" spans="1:65" s="2" customFormat="1" ht="21.75" customHeight="1">
      <c r="A132" s="30"/>
      <c r="B132" s="165"/>
      <c r="C132" s="166" t="s">
        <v>79</v>
      </c>
      <c r="D132" s="166" t="s">
        <v>161</v>
      </c>
      <c r="E132" s="167" t="s">
        <v>835</v>
      </c>
      <c r="F132" s="168" t="s">
        <v>836</v>
      </c>
      <c r="G132" s="169" t="s">
        <v>266</v>
      </c>
      <c r="H132" s="170">
        <v>10</v>
      </c>
      <c r="I132" s="171"/>
      <c r="J132" s="171"/>
      <c r="K132" s="172">
        <f>ROUND(P132*H132,2)</f>
        <v>0</v>
      </c>
      <c r="L132" s="168" t="s">
        <v>837</v>
      </c>
      <c r="M132" s="31"/>
      <c r="N132" s="173" t="s">
        <v>1</v>
      </c>
      <c r="O132" s="174" t="s">
        <v>37</v>
      </c>
      <c r="P132" s="175">
        <f>I132+J132</f>
        <v>0</v>
      </c>
      <c r="Q132" s="175">
        <f>ROUND(I132*H132,2)</f>
        <v>0</v>
      </c>
      <c r="R132" s="175">
        <f>ROUND(J132*H132,2)</f>
        <v>0</v>
      </c>
      <c r="S132" s="56"/>
      <c r="T132" s="176">
        <f>S132*H132</f>
        <v>0</v>
      </c>
      <c r="U132" s="176">
        <v>7.6000000000000004E-4</v>
      </c>
      <c r="V132" s="176">
        <f>U132*H132</f>
        <v>7.6000000000000009E-3</v>
      </c>
      <c r="W132" s="176">
        <v>0</v>
      </c>
      <c r="X132" s="177">
        <f>W132*H132</f>
        <v>0</v>
      </c>
      <c r="Y132" s="30"/>
      <c r="Z132" s="30"/>
      <c r="AA132" s="30"/>
      <c r="AB132" s="30"/>
      <c r="AC132" s="30"/>
      <c r="AD132" s="30"/>
      <c r="AE132" s="30"/>
      <c r="AR132" s="178" t="s">
        <v>252</v>
      </c>
      <c r="AT132" s="178" t="s">
        <v>161</v>
      </c>
      <c r="AU132" s="178" t="s">
        <v>84</v>
      </c>
      <c r="AY132" s="17" t="s">
        <v>159</v>
      </c>
      <c r="BE132" s="179">
        <f>IF(O132="základní",K132,0)</f>
        <v>0</v>
      </c>
      <c r="BF132" s="179">
        <f>IF(O132="snížená",K132,0)</f>
        <v>0</v>
      </c>
      <c r="BG132" s="179">
        <f>IF(O132="zákl. přenesená",K132,0)</f>
        <v>0</v>
      </c>
      <c r="BH132" s="179">
        <f>IF(O132="sníž. přenesená",K132,0)</f>
        <v>0</v>
      </c>
      <c r="BI132" s="179">
        <f>IF(O132="nulová",K132,0)</f>
        <v>0</v>
      </c>
      <c r="BJ132" s="17" t="s">
        <v>79</v>
      </c>
      <c r="BK132" s="179">
        <f>ROUND(P132*H132,2)</f>
        <v>0</v>
      </c>
      <c r="BL132" s="17" t="s">
        <v>252</v>
      </c>
      <c r="BM132" s="178" t="s">
        <v>84</v>
      </c>
    </row>
    <row r="133" spans="1:65" s="2" customFormat="1" ht="19.5">
      <c r="A133" s="30"/>
      <c r="B133" s="31"/>
      <c r="C133" s="30"/>
      <c r="D133" s="180" t="s">
        <v>167</v>
      </c>
      <c r="E133" s="30"/>
      <c r="F133" s="181" t="s">
        <v>836</v>
      </c>
      <c r="G133" s="30"/>
      <c r="H133" s="30"/>
      <c r="I133" s="95"/>
      <c r="J133" s="95"/>
      <c r="K133" s="30"/>
      <c r="L133" s="30"/>
      <c r="M133" s="31"/>
      <c r="N133" s="182"/>
      <c r="O133" s="183"/>
      <c r="P133" s="56"/>
      <c r="Q133" s="56"/>
      <c r="R133" s="56"/>
      <c r="S133" s="56"/>
      <c r="T133" s="56"/>
      <c r="U133" s="56"/>
      <c r="V133" s="56"/>
      <c r="W133" s="56"/>
      <c r="X133" s="57"/>
      <c r="Y133" s="30"/>
      <c r="Z133" s="30"/>
      <c r="AA133" s="30"/>
      <c r="AB133" s="30"/>
      <c r="AC133" s="30"/>
      <c r="AD133" s="30"/>
      <c r="AE133" s="30"/>
      <c r="AT133" s="17" t="s">
        <v>167</v>
      </c>
      <c r="AU133" s="17" t="s">
        <v>84</v>
      </c>
    </row>
    <row r="134" spans="1:65" s="2" customFormat="1" ht="21.75" customHeight="1">
      <c r="A134" s="30"/>
      <c r="B134" s="165"/>
      <c r="C134" s="166" t="s">
        <v>84</v>
      </c>
      <c r="D134" s="166" t="s">
        <v>161</v>
      </c>
      <c r="E134" s="167" t="s">
        <v>838</v>
      </c>
      <c r="F134" s="168" t="s">
        <v>839</v>
      </c>
      <c r="G134" s="169" t="s">
        <v>173</v>
      </c>
      <c r="H134" s="170">
        <v>1</v>
      </c>
      <c r="I134" s="171"/>
      <c r="J134" s="171"/>
      <c r="K134" s="172">
        <f>ROUND(P134*H134,2)</f>
        <v>0</v>
      </c>
      <c r="L134" s="168" t="s">
        <v>837</v>
      </c>
      <c r="M134" s="31"/>
      <c r="N134" s="173" t="s">
        <v>1</v>
      </c>
      <c r="O134" s="174" t="s">
        <v>37</v>
      </c>
      <c r="P134" s="175">
        <f>I134+J134</f>
        <v>0</v>
      </c>
      <c r="Q134" s="175">
        <f>ROUND(I134*H134,2)</f>
        <v>0</v>
      </c>
      <c r="R134" s="175">
        <f>ROUND(J134*H134,2)</f>
        <v>0</v>
      </c>
      <c r="S134" s="56"/>
      <c r="T134" s="176">
        <f>S134*H134</f>
        <v>0</v>
      </c>
      <c r="U134" s="176">
        <v>6.0000000000000002E-5</v>
      </c>
      <c r="V134" s="176">
        <f>U134*H134</f>
        <v>6.0000000000000002E-5</v>
      </c>
      <c r="W134" s="176">
        <v>0</v>
      </c>
      <c r="X134" s="177">
        <f>W134*H134</f>
        <v>0</v>
      </c>
      <c r="Y134" s="30"/>
      <c r="Z134" s="30"/>
      <c r="AA134" s="30"/>
      <c r="AB134" s="30"/>
      <c r="AC134" s="30"/>
      <c r="AD134" s="30"/>
      <c r="AE134" s="30"/>
      <c r="AR134" s="178" t="s">
        <v>252</v>
      </c>
      <c r="AT134" s="178" t="s">
        <v>161</v>
      </c>
      <c r="AU134" s="178" t="s">
        <v>84</v>
      </c>
      <c r="AY134" s="17" t="s">
        <v>159</v>
      </c>
      <c r="BE134" s="179">
        <f>IF(O134="základní",K134,0)</f>
        <v>0</v>
      </c>
      <c r="BF134" s="179">
        <f>IF(O134="snížená",K134,0)</f>
        <v>0</v>
      </c>
      <c r="BG134" s="179">
        <f>IF(O134="zákl. přenesená",K134,0)</f>
        <v>0</v>
      </c>
      <c r="BH134" s="179">
        <f>IF(O134="sníž. přenesená",K134,0)</f>
        <v>0</v>
      </c>
      <c r="BI134" s="179">
        <f>IF(O134="nulová",K134,0)</f>
        <v>0</v>
      </c>
      <c r="BJ134" s="17" t="s">
        <v>79</v>
      </c>
      <c r="BK134" s="179">
        <f>ROUND(P134*H134,2)</f>
        <v>0</v>
      </c>
      <c r="BL134" s="17" t="s">
        <v>252</v>
      </c>
      <c r="BM134" s="178" t="s">
        <v>165</v>
      </c>
    </row>
    <row r="135" spans="1:65" s="2" customFormat="1">
      <c r="A135" s="30"/>
      <c r="B135" s="31"/>
      <c r="C135" s="30"/>
      <c r="D135" s="180" t="s">
        <v>167</v>
      </c>
      <c r="E135" s="30"/>
      <c r="F135" s="181" t="s">
        <v>839</v>
      </c>
      <c r="G135" s="30"/>
      <c r="H135" s="30"/>
      <c r="I135" s="95"/>
      <c r="J135" s="95"/>
      <c r="K135" s="30"/>
      <c r="L135" s="30"/>
      <c r="M135" s="31"/>
      <c r="N135" s="182"/>
      <c r="O135" s="183"/>
      <c r="P135" s="56"/>
      <c r="Q135" s="56"/>
      <c r="R135" s="56"/>
      <c r="S135" s="56"/>
      <c r="T135" s="56"/>
      <c r="U135" s="56"/>
      <c r="V135" s="56"/>
      <c r="W135" s="56"/>
      <c r="X135" s="57"/>
      <c r="Y135" s="30"/>
      <c r="Z135" s="30"/>
      <c r="AA135" s="30"/>
      <c r="AB135" s="30"/>
      <c r="AC135" s="30"/>
      <c r="AD135" s="30"/>
      <c r="AE135" s="30"/>
      <c r="AT135" s="17" t="s">
        <v>167</v>
      </c>
      <c r="AU135" s="17" t="s">
        <v>84</v>
      </c>
    </row>
    <row r="136" spans="1:65" s="2" customFormat="1" ht="33" customHeight="1">
      <c r="A136" s="30"/>
      <c r="B136" s="165"/>
      <c r="C136" s="166" t="s">
        <v>101</v>
      </c>
      <c r="D136" s="166" t="s">
        <v>161</v>
      </c>
      <c r="E136" s="167" t="s">
        <v>840</v>
      </c>
      <c r="F136" s="168" t="s">
        <v>841</v>
      </c>
      <c r="G136" s="169" t="s">
        <v>842</v>
      </c>
      <c r="H136" s="170">
        <v>1</v>
      </c>
      <c r="I136" s="171"/>
      <c r="J136" s="171"/>
      <c r="K136" s="172">
        <f>ROUND(P136*H136,2)</f>
        <v>0</v>
      </c>
      <c r="L136" s="168" t="s">
        <v>837</v>
      </c>
      <c r="M136" s="31"/>
      <c r="N136" s="173" t="s">
        <v>1</v>
      </c>
      <c r="O136" s="174" t="s">
        <v>37</v>
      </c>
      <c r="P136" s="175">
        <f>I136+J136</f>
        <v>0</v>
      </c>
      <c r="Q136" s="175">
        <f>ROUND(I136*H136,2)</f>
        <v>0</v>
      </c>
      <c r="R136" s="175">
        <f>ROUND(J136*H136,2)</f>
        <v>0</v>
      </c>
      <c r="S136" s="56"/>
      <c r="T136" s="176">
        <f>S136*H136</f>
        <v>0</v>
      </c>
      <c r="U136" s="176">
        <v>0</v>
      </c>
      <c r="V136" s="176">
        <f>U136*H136</f>
        <v>0</v>
      </c>
      <c r="W136" s="176">
        <v>0</v>
      </c>
      <c r="X136" s="177">
        <f>W136*H136</f>
        <v>0</v>
      </c>
      <c r="Y136" s="30"/>
      <c r="Z136" s="30"/>
      <c r="AA136" s="30"/>
      <c r="AB136" s="30"/>
      <c r="AC136" s="30"/>
      <c r="AD136" s="30"/>
      <c r="AE136" s="30"/>
      <c r="AR136" s="178" t="s">
        <v>252</v>
      </c>
      <c r="AT136" s="178" t="s">
        <v>161</v>
      </c>
      <c r="AU136" s="178" t="s">
        <v>84</v>
      </c>
      <c r="AY136" s="17" t="s">
        <v>159</v>
      </c>
      <c r="BE136" s="179">
        <f>IF(O136="základní",K136,0)</f>
        <v>0</v>
      </c>
      <c r="BF136" s="179">
        <f>IF(O136="snížená",K136,0)</f>
        <v>0</v>
      </c>
      <c r="BG136" s="179">
        <f>IF(O136="zákl. přenesená",K136,0)</f>
        <v>0</v>
      </c>
      <c r="BH136" s="179">
        <f>IF(O136="sníž. přenesená",K136,0)</f>
        <v>0</v>
      </c>
      <c r="BI136" s="179">
        <f>IF(O136="nulová",K136,0)</f>
        <v>0</v>
      </c>
      <c r="BJ136" s="17" t="s">
        <v>79</v>
      </c>
      <c r="BK136" s="179">
        <f>ROUND(P136*H136,2)</f>
        <v>0</v>
      </c>
      <c r="BL136" s="17" t="s">
        <v>252</v>
      </c>
      <c r="BM136" s="178" t="s">
        <v>193</v>
      </c>
    </row>
    <row r="137" spans="1:65" s="2" customFormat="1" ht="29.25">
      <c r="A137" s="30"/>
      <c r="B137" s="31"/>
      <c r="C137" s="30"/>
      <c r="D137" s="180" t="s">
        <v>167</v>
      </c>
      <c r="E137" s="30"/>
      <c r="F137" s="181" t="s">
        <v>841</v>
      </c>
      <c r="G137" s="30"/>
      <c r="H137" s="30"/>
      <c r="I137" s="95"/>
      <c r="J137" s="95"/>
      <c r="K137" s="30"/>
      <c r="L137" s="30"/>
      <c r="M137" s="31"/>
      <c r="N137" s="182"/>
      <c r="O137" s="183"/>
      <c r="P137" s="56"/>
      <c r="Q137" s="56"/>
      <c r="R137" s="56"/>
      <c r="S137" s="56"/>
      <c r="T137" s="56"/>
      <c r="U137" s="56"/>
      <c r="V137" s="56"/>
      <c r="W137" s="56"/>
      <c r="X137" s="57"/>
      <c r="Y137" s="30"/>
      <c r="Z137" s="30"/>
      <c r="AA137" s="30"/>
      <c r="AB137" s="30"/>
      <c r="AC137" s="30"/>
      <c r="AD137" s="30"/>
      <c r="AE137" s="30"/>
      <c r="AT137" s="17" t="s">
        <v>167</v>
      </c>
      <c r="AU137" s="17" t="s">
        <v>84</v>
      </c>
    </row>
    <row r="138" spans="1:65" s="2" customFormat="1" ht="21.75" customHeight="1">
      <c r="A138" s="30"/>
      <c r="B138" s="165"/>
      <c r="C138" s="166" t="s">
        <v>165</v>
      </c>
      <c r="D138" s="166" t="s">
        <v>161</v>
      </c>
      <c r="E138" s="167" t="s">
        <v>843</v>
      </c>
      <c r="F138" s="168" t="s">
        <v>844</v>
      </c>
      <c r="G138" s="169" t="s">
        <v>266</v>
      </c>
      <c r="H138" s="170">
        <v>10</v>
      </c>
      <c r="I138" s="171"/>
      <c r="J138" s="171"/>
      <c r="K138" s="172">
        <f>ROUND(P138*H138,2)</f>
        <v>0</v>
      </c>
      <c r="L138" s="168" t="s">
        <v>837</v>
      </c>
      <c r="M138" s="31"/>
      <c r="N138" s="173" t="s">
        <v>1</v>
      </c>
      <c r="O138" s="174" t="s">
        <v>37</v>
      </c>
      <c r="P138" s="175">
        <f>I138+J138</f>
        <v>0</v>
      </c>
      <c r="Q138" s="175">
        <f>ROUND(I138*H138,2)</f>
        <v>0</v>
      </c>
      <c r="R138" s="175">
        <f>ROUND(J138*H138,2)</f>
        <v>0</v>
      </c>
      <c r="S138" s="56"/>
      <c r="T138" s="176">
        <f>S138*H138</f>
        <v>0</v>
      </c>
      <c r="U138" s="176">
        <v>0</v>
      </c>
      <c r="V138" s="176">
        <f>U138*H138</f>
        <v>0</v>
      </c>
      <c r="W138" s="176">
        <v>0</v>
      </c>
      <c r="X138" s="177">
        <f>W138*H138</f>
        <v>0</v>
      </c>
      <c r="Y138" s="30"/>
      <c r="Z138" s="30"/>
      <c r="AA138" s="30"/>
      <c r="AB138" s="30"/>
      <c r="AC138" s="30"/>
      <c r="AD138" s="30"/>
      <c r="AE138" s="30"/>
      <c r="AR138" s="178" t="s">
        <v>252</v>
      </c>
      <c r="AT138" s="178" t="s">
        <v>161</v>
      </c>
      <c r="AU138" s="178" t="s">
        <v>84</v>
      </c>
      <c r="AY138" s="17" t="s">
        <v>159</v>
      </c>
      <c r="BE138" s="179">
        <f>IF(O138="základní",K138,0)</f>
        <v>0</v>
      </c>
      <c r="BF138" s="179">
        <f>IF(O138="snížená",K138,0)</f>
        <v>0</v>
      </c>
      <c r="BG138" s="179">
        <f>IF(O138="zákl. přenesená",K138,0)</f>
        <v>0</v>
      </c>
      <c r="BH138" s="179">
        <f>IF(O138="sníž. přenesená",K138,0)</f>
        <v>0</v>
      </c>
      <c r="BI138" s="179">
        <f>IF(O138="nulová",K138,0)</f>
        <v>0</v>
      </c>
      <c r="BJ138" s="17" t="s">
        <v>79</v>
      </c>
      <c r="BK138" s="179">
        <f>ROUND(P138*H138,2)</f>
        <v>0</v>
      </c>
      <c r="BL138" s="17" t="s">
        <v>252</v>
      </c>
      <c r="BM138" s="178" t="s">
        <v>185</v>
      </c>
    </row>
    <row r="139" spans="1:65" s="2" customFormat="1" ht="19.5">
      <c r="A139" s="30"/>
      <c r="B139" s="31"/>
      <c r="C139" s="30"/>
      <c r="D139" s="180" t="s">
        <v>167</v>
      </c>
      <c r="E139" s="30"/>
      <c r="F139" s="181" t="s">
        <v>844</v>
      </c>
      <c r="G139" s="30"/>
      <c r="H139" s="30"/>
      <c r="I139" s="95"/>
      <c r="J139" s="95"/>
      <c r="K139" s="30"/>
      <c r="L139" s="30"/>
      <c r="M139" s="31"/>
      <c r="N139" s="182"/>
      <c r="O139" s="183"/>
      <c r="P139" s="56"/>
      <c r="Q139" s="56"/>
      <c r="R139" s="56"/>
      <c r="S139" s="56"/>
      <c r="T139" s="56"/>
      <c r="U139" s="56"/>
      <c r="V139" s="56"/>
      <c r="W139" s="56"/>
      <c r="X139" s="57"/>
      <c r="Y139" s="30"/>
      <c r="Z139" s="30"/>
      <c r="AA139" s="30"/>
      <c r="AB139" s="30"/>
      <c r="AC139" s="30"/>
      <c r="AD139" s="30"/>
      <c r="AE139" s="30"/>
      <c r="AT139" s="17" t="s">
        <v>167</v>
      </c>
      <c r="AU139" s="17" t="s">
        <v>84</v>
      </c>
    </row>
    <row r="140" spans="1:65" s="2" customFormat="1" ht="16.5" customHeight="1">
      <c r="A140" s="30"/>
      <c r="B140" s="165"/>
      <c r="C140" s="166" t="s">
        <v>187</v>
      </c>
      <c r="D140" s="166" t="s">
        <v>161</v>
      </c>
      <c r="E140" s="167" t="s">
        <v>845</v>
      </c>
      <c r="F140" s="168" t="s">
        <v>846</v>
      </c>
      <c r="G140" s="169" t="s">
        <v>173</v>
      </c>
      <c r="H140" s="170">
        <v>1</v>
      </c>
      <c r="I140" s="171"/>
      <c r="J140" s="171"/>
      <c r="K140" s="172">
        <f>ROUND(P140*H140,2)</f>
        <v>0</v>
      </c>
      <c r="L140" s="168" t="s">
        <v>837</v>
      </c>
      <c r="M140" s="31"/>
      <c r="N140" s="173" t="s">
        <v>1</v>
      </c>
      <c r="O140" s="174" t="s">
        <v>37</v>
      </c>
      <c r="P140" s="175">
        <f>I140+J140</f>
        <v>0</v>
      </c>
      <c r="Q140" s="175">
        <f>ROUND(I140*H140,2)</f>
        <v>0</v>
      </c>
      <c r="R140" s="175">
        <f>ROUND(J140*H140,2)</f>
        <v>0</v>
      </c>
      <c r="S140" s="56"/>
      <c r="T140" s="176">
        <f>S140*H140</f>
        <v>0</v>
      </c>
      <c r="U140" s="176">
        <v>0</v>
      </c>
      <c r="V140" s="176">
        <f>U140*H140</f>
        <v>0</v>
      </c>
      <c r="W140" s="176">
        <v>0</v>
      </c>
      <c r="X140" s="177">
        <f>W140*H140</f>
        <v>0</v>
      </c>
      <c r="Y140" s="30"/>
      <c r="Z140" s="30"/>
      <c r="AA140" s="30"/>
      <c r="AB140" s="30"/>
      <c r="AC140" s="30"/>
      <c r="AD140" s="30"/>
      <c r="AE140" s="30"/>
      <c r="AR140" s="178" t="s">
        <v>252</v>
      </c>
      <c r="AT140" s="178" t="s">
        <v>161</v>
      </c>
      <c r="AU140" s="178" t="s">
        <v>84</v>
      </c>
      <c r="AY140" s="17" t="s">
        <v>159</v>
      </c>
      <c r="BE140" s="179">
        <f>IF(O140="základní",K140,0)</f>
        <v>0</v>
      </c>
      <c r="BF140" s="179">
        <f>IF(O140="snížená",K140,0)</f>
        <v>0</v>
      </c>
      <c r="BG140" s="179">
        <f>IF(O140="zákl. přenesená",K140,0)</f>
        <v>0</v>
      </c>
      <c r="BH140" s="179">
        <f>IF(O140="sníž. přenesená",K140,0)</f>
        <v>0</v>
      </c>
      <c r="BI140" s="179">
        <f>IF(O140="nulová",K140,0)</f>
        <v>0</v>
      </c>
      <c r="BJ140" s="17" t="s">
        <v>79</v>
      </c>
      <c r="BK140" s="179">
        <f>ROUND(P140*H140,2)</f>
        <v>0</v>
      </c>
      <c r="BL140" s="17" t="s">
        <v>252</v>
      </c>
      <c r="BM140" s="178" t="s">
        <v>220</v>
      </c>
    </row>
    <row r="141" spans="1:65" s="2" customFormat="1">
      <c r="A141" s="30"/>
      <c r="B141" s="31"/>
      <c r="C141" s="30"/>
      <c r="D141" s="180" t="s">
        <v>167</v>
      </c>
      <c r="E141" s="30"/>
      <c r="F141" s="181" t="s">
        <v>846</v>
      </c>
      <c r="G141" s="30"/>
      <c r="H141" s="30"/>
      <c r="I141" s="95"/>
      <c r="J141" s="95"/>
      <c r="K141" s="30"/>
      <c r="L141" s="30"/>
      <c r="M141" s="31"/>
      <c r="N141" s="182"/>
      <c r="O141" s="183"/>
      <c r="P141" s="56"/>
      <c r="Q141" s="56"/>
      <c r="R141" s="56"/>
      <c r="S141" s="56"/>
      <c r="T141" s="56"/>
      <c r="U141" s="56"/>
      <c r="V141" s="56"/>
      <c r="W141" s="56"/>
      <c r="X141" s="57"/>
      <c r="Y141" s="30"/>
      <c r="Z141" s="30"/>
      <c r="AA141" s="30"/>
      <c r="AB141" s="30"/>
      <c r="AC141" s="30"/>
      <c r="AD141" s="30"/>
      <c r="AE141" s="30"/>
      <c r="AT141" s="17" t="s">
        <v>167</v>
      </c>
      <c r="AU141" s="17" t="s">
        <v>84</v>
      </c>
    </row>
    <row r="142" spans="1:65" s="2" customFormat="1" ht="33" customHeight="1">
      <c r="A142" s="30"/>
      <c r="B142" s="165"/>
      <c r="C142" s="200" t="s">
        <v>193</v>
      </c>
      <c r="D142" s="200" t="s">
        <v>182</v>
      </c>
      <c r="E142" s="201" t="s">
        <v>847</v>
      </c>
      <c r="F142" s="202" t="s">
        <v>848</v>
      </c>
      <c r="G142" s="203" t="s">
        <v>266</v>
      </c>
      <c r="H142" s="204">
        <v>10.5</v>
      </c>
      <c r="I142" s="205"/>
      <c r="J142" s="206"/>
      <c r="K142" s="207">
        <f>ROUND(P142*H142,2)</f>
        <v>0</v>
      </c>
      <c r="L142" s="202" t="s">
        <v>837</v>
      </c>
      <c r="M142" s="208"/>
      <c r="N142" s="209" t="s">
        <v>1</v>
      </c>
      <c r="O142" s="174" t="s">
        <v>37</v>
      </c>
      <c r="P142" s="175">
        <f>I142+J142</f>
        <v>0</v>
      </c>
      <c r="Q142" s="175">
        <f>ROUND(I142*H142,2)</f>
        <v>0</v>
      </c>
      <c r="R142" s="175">
        <f>ROUND(J142*H142,2)</f>
        <v>0</v>
      </c>
      <c r="S142" s="56"/>
      <c r="T142" s="176">
        <f>S142*H142</f>
        <v>0</v>
      </c>
      <c r="U142" s="176">
        <v>6.9999999999999994E-5</v>
      </c>
      <c r="V142" s="176">
        <f>U142*H142</f>
        <v>7.3499999999999998E-4</v>
      </c>
      <c r="W142" s="176">
        <v>0</v>
      </c>
      <c r="X142" s="177">
        <f>W142*H142</f>
        <v>0</v>
      </c>
      <c r="Y142" s="30"/>
      <c r="Z142" s="30"/>
      <c r="AA142" s="30"/>
      <c r="AB142" s="30"/>
      <c r="AC142" s="30"/>
      <c r="AD142" s="30"/>
      <c r="AE142" s="30"/>
      <c r="AR142" s="178" t="s">
        <v>345</v>
      </c>
      <c r="AT142" s="178" t="s">
        <v>182</v>
      </c>
      <c r="AU142" s="178" t="s">
        <v>84</v>
      </c>
      <c r="AY142" s="17" t="s">
        <v>159</v>
      </c>
      <c r="BE142" s="179">
        <f>IF(O142="základní",K142,0)</f>
        <v>0</v>
      </c>
      <c r="BF142" s="179">
        <f>IF(O142="snížená",K142,0)</f>
        <v>0</v>
      </c>
      <c r="BG142" s="179">
        <f>IF(O142="zákl. přenesená",K142,0)</f>
        <v>0</v>
      </c>
      <c r="BH142" s="179">
        <f>IF(O142="sníž. přenesená",K142,0)</f>
        <v>0</v>
      </c>
      <c r="BI142" s="179">
        <f>IF(O142="nulová",K142,0)</f>
        <v>0</v>
      </c>
      <c r="BJ142" s="17" t="s">
        <v>79</v>
      </c>
      <c r="BK142" s="179">
        <f>ROUND(P142*H142,2)</f>
        <v>0</v>
      </c>
      <c r="BL142" s="17" t="s">
        <v>252</v>
      </c>
      <c r="BM142" s="178" t="s">
        <v>227</v>
      </c>
    </row>
    <row r="143" spans="1:65" s="2" customFormat="1" ht="29.25">
      <c r="A143" s="30"/>
      <c r="B143" s="31"/>
      <c r="C143" s="30"/>
      <c r="D143" s="180" t="s">
        <v>167</v>
      </c>
      <c r="E143" s="30"/>
      <c r="F143" s="181" t="s">
        <v>848</v>
      </c>
      <c r="G143" s="30"/>
      <c r="H143" s="30"/>
      <c r="I143" s="95"/>
      <c r="J143" s="95"/>
      <c r="K143" s="30"/>
      <c r="L143" s="30"/>
      <c r="M143" s="31"/>
      <c r="N143" s="182"/>
      <c r="O143" s="183"/>
      <c r="P143" s="56"/>
      <c r="Q143" s="56"/>
      <c r="R143" s="56"/>
      <c r="S143" s="56"/>
      <c r="T143" s="56"/>
      <c r="U143" s="56"/>
      <c r="V143" s="56"/>
      <c r="W143" s="56"/>
      <c r="X143" s="57"/>
      <c r="Y143" s="30"/>
      <c r="Z143" s="30"/>
      <c r="AA143" s="30"/>
      <c r="AB143" s="30"/>
      <c r="AC143" s="30"/>
      <c r="AD143" s="30"/>
      <c r="AE143" s="30"/>
      <c r="AT143" s="17" t="s">
        <v>167</v>
      </c>
      <c r="AU143" s="17" t="s">
        <v>84</v>
      </c>
    </row>
    <row r="144" spans="1:65" s="2" customFormat="1" ht="16.5" customHeight="1">
      <c r="A144" s="30"/>
      <c r="B144" s="165"/>
      <c r="C144" s="166" t="s">
        <v>206</v>
      </c>
      <c r="D144" s="166" t="s">
        <v>161</v>
      </c>
      <c r="E144" s="167" t="s">
        <v>849</v>
      </c>
      <c r="F144" s="168" t="s">
        <v>850</v>
      </c>
      <c r="G144" s="169" t="s">
        <v>173</v>
      </c>
      <c r="H144" s="170">
        <v>2</v>
      </c>
      <c r="I144" s="171"/>
      <c r="J144" s="171"/>
      <c r="K144" s="172">
        <f>ROUND(P144*H144,2)</f>
        <v>0</v>
      </c>
      <c r="L144" s="168" t="s">
        <v>837</v>
      </c>
      <c r="M144" s="31"/>
      <c r="N144" s="173" t="s">
        <v>1</v>
      </c>
      <c r="O144" s="174" t="s">
        <v>37</v>
      </c>
      <c r="P144" s="175">
        <f>I144+J144</f>
        <v>0</v>
      </c>
      <c r="Q144" s="175">
        <f>ROUND(I144*H144,2)</f>
        <v>0</v>
      </c>
      <c r="R144" s="175">
        <f>ROUND(J144*H144,2)</f>
        <v>0</v>
      </c>
      <c r="S144" s="56"/>
      <c r="T144" s="176">
        <f>S144*H144</f>
        <v>0</v>
      </c>
      <c r="U144" s="176">
        <v>1.8000000000000001E-4</v>
      </c>
      <c r="V144" s="176">
        <f>U144*H144</f>
        <v>3.6000000000000002E-4</v>
      </c>
      <c r="W144" s="176">
        <v>0</v>
      </c>
      <c r="X144" s="177">
        <f>W144*H144</f>
        <v>0</v>
      </c>
      <c r="Y144" s="30"/>
      <c r="Z144" s="30"/>
      <c r="AA144" s="30"/>
      <c r="AB144" s="30"/>
      <c r="AC144" s="30"/>
      <c r="AD144" s="30"/>
      <c r="AE144" s="30"/>
      <c r="AR144" s="178" t="s">
        <v>252</v>
      </c>
      <c r="AT144" s="178" t="s">
        <v>161</v>
      </c>
      <c r="AU144" s="178" t="s">
        <v>84</v>
      </c>
      <c r="AY144" s="17" t="s">
        <v>159</v>
      </c>
      <c r="BE144" s="179">
        <f>IF(O144="základní",K144,0)</f>
        <v>0</v>
      </c>
      <c r="BF144" s="179">
        <f>IF(O144="snížená",K144,0)</f>
        <v>0</v>
      </c>
      <c r="BG144" s="179">
        <f>IF(O144="zákl. přenesená",K144,0)</f>
        <v>0</v>
      </c>
      <c r="BH144" s="179">
        <f>IF(O144="sníž. přenesená",K144,0)</f>
        <v>0</v>
      </c>
      <c r="BI144" s="179">
        <f>IF(O144="nulová",K144,0)</f>
        <v>0</v>
      </c>
      <c r="BJ144" s="17" t="s">
        <v>79</v>
      </c>
      <c r="BK144" s="179">
        <f>ROUND(P144*H144,2)</f>
        <v>0</v>
      </c>
      <c r="BL144" s="17" t="s">
        <v>252</v>
      </c>
      <c r="BM144" s="178" t="s">
        <v>238</v>
      </c>
    </row>
    <row r="145" spans="1:65" s="2" customFormat="1">
      <c r="A145" s="30"/>
      <c r="B145" s="31"/>
      <c r="C145" s="30"/>
      <c r="D145" s="180" t="s">
        <v>167</v>
      </c>
      <c r="E145" s="30"/>
      <c r="F145" s="181" t="s">
        <v>850</v>
      </c>
      <c r="G145" s="30"/>
      <c r="H145" s="30"/>
      <c r="I145" s="95"/>
      <c r="J145" s="95"/>
      <c r="K145" s="30"/>
      <c r="L145" s="30"/>
      <c r="M145" s="31"/>
      <c r="N145" s="182"/>
      <c r="O145" s="183"/>
      <c r="P145" s="56"/>
      <c r="Q145" s="56"/>
      <c r="R145" s="56"/>
      <c r="S145" s="56"/>
      <c r="T145" s="56"/>
      <c r="U145" s="56"/>
      <c r="V145" s="56"/>
      <c r="W145" s="56"/>
      <c r="X145" s="57"/>
      <c r="Y145" s="30"/>
      <c r="Z145" s="30"/>
      <c r="AA145" s="30"/>
      <c r="AB145" s="30"/>
      <c r="AC145" s="30"/>
      <c r="AD145" s="30"/>
      <c r="AE145" s="30"/>
      <c r="AT145" s="17" t="s">
        <v>167</v>
      </c>
      <c r="AU145" s="17" t="s">
        <v>84</v>
      </c>
    </row>
    <row r="146" spans="1:65" s="2" customFormat="1" ht="21.75" customHeight="1">
      <c r="A146" s="30"/>
      <c r="B146" s="165"/>
      <c r="C146" s="166" t="s">
        <v>185</v>
      </c>
      <c r="D146" s="166" t="s">
        <v>161</v>
      </c>
      <c r="E146" s="167" t="s">
        <v>851</v>
      </c>
      <c r="F146" s="168" t="s">
        <v>852</v>
      </c>
      <c r="G146" s="169" t="s">
        <v>164</v>
      </c>
      <c r="H146" s="170">
        <v>2</v>
      </c>
      <c r="I146" s="171"/>
      <c r="J146" s="171"/>
      <c r="K146" s="172">
        <f>ROUND(P146*H146,2)</f>
        <v>0</v>
      </c>
      <c r="L146" s="168" t="s">
        <v>837</v>
      </c>
      <c r="M146" s="31"/>
      <c r="N146" s="173" t="s">
        <v>1</v>
      </c>
      <c r="O146" s="174" t="s">
        <v>37</v>
      </c>
      <c r="P146" s="175">
        <f>I146+J146</f>
        <v>0</v>
      </c>
      <c r="Q146" s="175">
        <f>ROUND(I146*H146,2)</f>
        <v>0</v>
      </c>
      <c r="R146" s="175">
        <f>ROUND(J146*H146,2)</f>
        <v>0</v>
      </c>
      <c r="S146" s="56"/>
      <c r="T146" s="176">
        <f>S146*H146</f>
        <v>0</v>
      </c>
      <c r="U146" s="176">
        <v>3.1E-4</v>
      </c>
      <c r="V146" s="176">
        <f>U146*H146</f>
        <v>6.2E-4</v>
      </c>
      <c r="W146" s="176">
        <v>0</v>
      </c>
      <c r="X146" s="177">
        <f>W146*H146</f>
        <v>0</v>
      </c>
      <c r="Y146" s="30"/>
      <c r="Z146" s="30"/>
      <c r="AA146" s="30"/>
      <c r="AB146" s="30"/>
      <c r="AC146" s="30"/>
      <c r="AD146" s="30"/>
      <c r="AE146" s="30"/>
      <c r="AR146" s="178" t="s">
        <v>252</v>
      </c>
      <c r="AT146" s="178" t="s">
        <v>161</v>
      </c>
      <c r="AU146" s="178" t="s">
        <v>84</v>
      </c>
      <c r="AY146" s="17" t="s">
        <v>159</v>
      </c>
      <c r="BE146" s="179">
        <f>IF(O146="základní",K146,0)</f>
        <v>0</v>
      </c>
      <c r="BF146" s="179">
        <f>IF(O146="snížená",K146,0)</f>
        <v>0</v>
      </c>
      <c r="BG146" s="179">
        <f>IF(O146="zákl. přenesená",K146,0)</f>
        <v>0</v>
      </c>
      <c r="BH146" s="179">
        <f>IF(O146="sníž. přenesená",K146,0)</f>
        <v>0</v>
      </c>
      <c r="BI146" s="179">
        <f>IF(O146="nulová",K146,0)</f>
        <v>0</v>
      </c>
      <c r="BJ146" s="17" t="s">
        <v>79</v>
      </c>
      <c r="BK146" s="179">
        <f>ROUND(P146*H146,2)</f>
        <v>0</v>
      </c>
      <c r="BL146" s="17" t="s">
        <v>252</v>
      </c>
      <c r="BM146" s="178" t="s">
        <v>252</v>
      </c>
    </row>
    <row r="147" spans="1:65" s="2" customFormat="1">
      <c r="A147" s="30"/>
      <c r="B147" s="31"/>
      <c r="C147" s="30"/>
      <c r="D147" s="180" t="s">
        <v>167</v>
      </c>
      <c r="E147" s="30"/>
      <c r="F147" s="181" t="s">
        <v>852</v>
      </c>
      <c r="G147" s="30"/>
      <c r="H147" s="30"/>
      <c r="I147" s="95"/>
      <c r="J147" s="95"/>
      <c r="K147" s="30"/>
      <c r="L147" s="30"/>
      <c r="M147" s="31"/>
      <c r="N147" s="182"/>
      <c r="O147" s="183"/>
      <c r="P147" s="56"/>
      <c r="Q147" s="56"/>
      <c r="R147" s="56"/>
      <c r="S147" s="56"/>
      <c r="T147" s="56"/>
      <c r="U147" s="56"/>
      <c r="V147" s="56"/>
      <c r="W147" s="56"/>
      <c r="X147" s="57"/>
      <c r="Y147" s="30"/>
      <c r="Z147" s="30"/>
      <c r="AA147" s="30"/>
      <c r="AB147" s="30"/>
      <c r="AC147" s="30"/>
      <c r="AD147" s="30"/>
      <c r="AE147" s="30"/>
      <c r="AT147" s="17" t="s">
        <v>167</v>
      </c>
      <c r="AU147" s="17" t="s">
        <v>84</v>
      </c>
    </row>
    <row r="148" spans="1:65" s="2" customFormat="1" ht="16.5" customHeight="1">
      <c r="A148" s="30"/>
      <c r="B148" s="165"/>
      <c r="C148" s="166" t="s">
        <v>217</v>
      </c>
      <c r="D148" s="166" t="s">
        <v>161</v>
      </c>
      <c r="E148" s="167" t="s">
        <v>853</v>
      </c>
      <c r="F148" s="168" t="s">
        <v>854</v>
      </c>
      <c r="G148" s="169" t="s">
        <v>177</v>
      </c>
      <c r="H148" s="170">
        <v>0.35099999999999998</v>
      </c>
      <c r="I148" s="171"/>
      <c r="J148" s="171"/>
      <c r="K148" s="172">
        <f>ROUND(P148*H148,2)</f>
        <v>0</v>
      </c>
      <c r="L148" s="168" t="s">
        <v>837</v>
      </c>
      <c r="M148" s="31"/>
      <c r="N148" s="173" t="s">
        <v>1</v>
      </c>
      <c r="O148" s="174" t="s">
        <v>37</v>
      </c>
      <c r="P148" s="175">
        <f>I148+J148</f>
        <v>0</v>
      </c>
      <c r="Q148" s="175">
        <f>ROUND(I148*H148,2)</f>
        <v>0</v>
      </c>
      <c r="R148" s="175">
        <f>ROUND(J148*H148,2)</f>
        <v>0</v>
      </c>
      <c r="S148" s="56"/>
      <c r="T148" s="176">
        <f>S148*H148</f>
        <v>0</v>
      </c>
      <c r="U148" s="176">
        <v>0</v>
      </c>
      <c r="V148" s="176">
        <f>U148*H148</f>
        <v>0</v>
      </c>
      <c r="W148" s="176">
        <v>0</v>
      </c>
      <c r="X148" s="177">
        <f>W148*H148</f>
        <v>0</v>
      </c>
      <c r="Y148" s="30"/>
      <c r="Z148" s="30"/>
      <c r="AA148" s="30"/>
      <c r="AB148" s="30"/>
      <c r="AC148" s="30"/>
      <c r="AD148" s="30"/>
      <c r="AE148" s="30"/>
      <c r="AR148" s="178" t="s">
        <v>252</v>
      </c>
      <c r="AT148" s="178" t="s">
        <v>161</v>
      </c>
      <c r="AU148" s="178" t="s">
        <v>84</v>
      </c>
      <c r="AY148" s="17" t="s">
        <v>159</v>
      </c>
      <c r="BE148" s="179">
        <f>IF(O148="základní",K148,0)</f>
        <v>0</v>
      </c>
      <c r="BF148" s="179">
        <f>IF(O148="snížená",K148,0)</f>
        <v>0</v>
      </c>
      <c r="BG148" s="179">
        <f>IF(O148="zákl. přenesená",K148,0)</f>
        <v>0</v>
      </c>
      <c r="BH148" s="179">
        <f>IF(O148="sníž. přenesená",K148,0)</f>
        <v>0</v>
      </c>
      <c r="BI148" s="179">
        <f>IF(O148="nulová",K148,0)</f>
        <v>0</v>
      </c>
      <c r="BJ148" s="17" t="s">
        <v>79</v>
      </c>
      <c r="BK148" s="179">
        <f>ROUND(P148*H148,2)</f>
        <v>0</v>
      </c>
      <c r="BL148" s="17" t="s">
        <v>252</v>
      </c>
      <c r="BM148" s="178" t="s">
        <v>263</v>
      </c>
    </row>
    <row r="149" spans="1:65" s="2" customFormat="1">
      <c r="A149" s="30"/>
      <c r="B149" s="31"/>
      <c r="C149" s="30"/>
      <c r="D149" s="180" t="s">
        <v>167</v>
      </c>
      <c r="E149" s="30"/>
      <c r="F149" s="181" t="s">
        <v>854</v>
      </c>
      <c r="G149" s="30"/>
      <c r="H149" s="30"/>
      <c r="I149" s="95"/>
      <c r="J149" s="95"/>
      <c r="K149" s="30"/>
      <c r="L149" s="30"/>
      <c r="M149" s="31"/>
      <c r="N149" s="182"/>
      <c r="O149" s="183"/>
      <c r="P149" s="56"/>
      <c r="Q149" s="56"/>
      <c r="R149" s="56"/>
      <c r="S149" s="56"/>
      <c r="T149" s="56"/>
      <c r="U149" s="56"/>
      <c r="V149" s="56"/>
      <c r="W149" s="56"/>
      <c r="X149" s="57"/>
      <c r="Y149" s="30"/>
      <c r="Z149" s="30"/>
      <c r="AA149" s="30"/>
      <c r="AB149" s="30"/>
      <c r="AC149" s="30"/>
      <c r="AD149" s="30"/>
      <c r="AE149" s="30"/>
      <c r="AT149" s="17" t="s">
        <v>167</v>
      </c>
      <c r="AU149" s="17" t="s">
        <v>84</v>
      </c>
    </row>
    <row r="150" spans="1:65" s="12" customFormat="1" ht="22.9" customHeight="1">
      <c r="B150" s="151"/>
      <c r="D150" s="152" t="s">
        <v>73</v>
      </c>
      <c r="E150" s="163" t="s">
        <v>855</v>
      </c>
      <c r="F150" s="163" t="s">
        <v>856</v>
      </c>
      <c r="I150" s="154"/>
      <c r="J150" s="154"/>
      <c r="K150" s="164">
        <f>BK150</f>
        <v>0</v>
      </c>
      <c r="M150" s="151"/>
      <c r="N150" s="156"/>
      <c r="O150" s="157"/>
      <c r="P150" s="157"/>
      <c r="Q150" s="158">
        <f>SUM(Q151:Q168)</f>
        <v>0</v>
      </c>
      <c r="R150" s="158">
        <f>SUM(R151:R168)</f>
        <v>0</v>
      </c>
      <c r="S150" s="157"/>
      <c r="T150" s="159">
        <f>SUM(T151:T168)</f>
        <v>0</v>
      </c>
      <c r="U150" s="157"/>
      <c r="V150" s="159">
        <f>SUM(V151:V168)</f>
        <v>1.3800000000000002E-3</v>
      </c>
      <c r="W150" s="157"/>
      <c r="X150" s="160">
        <f>SUM(X151:X168)</f>
        <v>0</v>
      </c>
      <c r="AR150" s="152" t="s">
        <v>84</v>
      </c>
      <c r="AT150" s="161" t="s">
        <v>73</v>
      </c>
      <c r="AU150" s="161" t="s">
        <v>79</v>
      </c>
      <c r="AY150" s="152" t="s">
        <v>159</v>
      </c>
      <c r="BK150" s="162">
        <f>SUM(BK151:BK168)</f>
        <v>0</v>
      </c>
    </row>
    <row r="151" spans="1:65" s="2" customFormat="1" ht="16.5" customHeight="1">
      <c r="A151" s="30"/>
      <c r="B151" s="165"/>
      <c r="C151" s="166" t="s">
        <v>220</v>
      </c>
      <c r="D151" s="166" t="s">
        <v>161</v>
      </c>
      <c r="E151" s="167" t="s">
        <v>857</v>
      </c>
      <c r="F151" s="168" t="s">
        <v>858</v>
      </c>
      <c r="G151" s="169" t="s">
        <v>173</v>
      </c>
      <c r="H151" s="170">
        <v>1</v>
      </c>
      <c r="I151" s="171"/>
      <c r="J151" s="171"/>
      <c r="K151" s="172">
        <f>ROUND(P151*H151,2)</f>
        <v>0</v>
      </c>
      <c r="L151" s="168" t="s">
        <v>837</v>
      </c>
      <c r="M151" s="31"/>
      <c r="N151" s="173" t="s">
        <v>1</v>
      </c>
      <c r="O151" s="174" t="s">
        <v>37</v>
      </c>
      <c r="P151" s="175">
        <f>I151+J151</f>
        <v>0</v>
      </c>
      <c r="Q151" s="175">
        <f>ROUND(I151*H151,2)</f>
        <v>0</v>
      </c>
      <c r="R151" s="175">
        <f>ROUND(J151*H151,2)</f>
        <v>0</v>
      </c>
      <c r="S151" s="56"/>
      <c r="T151" s="176">
        <f>S151*H151</f>
        <v>0</v>
      </c>
      <c r="U151" s="176">
        <v>0</v>
      </c>
      <c r="V151" s="176">
        <f>U151*H151</f>
        <v>0</v>
      </c>
      <c r="W151" s="176">
        <v>0</v>
      </c>
      <c r="X151" s="177">
        <f>W151*H151</f>
        <v>0</v>
      </c>
      <c r="Y151" s="30"/>
      <c r="Z151" s="30"/>
      <c r="AA151" s="30"/>
      <c r="AB151" s="30"/>
      <c r="AC151" s="30"/>
      <c r="AD151" s="30"/>
      <c r="AE151" s="30"/>
      <c r="AR151" s="178" t="s">
        <v>252</v>
      </c>
      <c r="AT151" s="178" t="s">
        <v>161</v>
      </c>
      <c r="AU151" s="178" t="s">
        <v>84</v>
      </c>
      <c r="AY151" s="17" t="s">
        <v>159</v>
      </c>
      <c r="BE151" s="179">
        <f>IF(O151="základní",K151,0)</f>
        <v>0</v>
      </c>
      <c r="BF151" s="179">
        <f>IF(O151="snížená",K151,0)</f>
        <v>0</v>
      </c>
      <c r="BG151" s="179">
        <f>IF(O151="zákl. přenesená",K151,0)</f>
        <v>0</v>
      </c>
      <c r="BH151" s="179">
        <f>IF(O151="sníž. přenesená",K151,0)</f>
        <v>0</v>
      </c>
      <c r="BI151" s="179">
        <f>IF(O151="nulová",K151,0)</f>
        <v>0</v>
      </c>
      <c r="BJ151" s="17" t="s">
        <v>79</v>
      </c>
      <c r="BK151" s="179">
        <f>ROUND(P151*H151,2)</f>
        <v>0</v>
      </c>
      <c r="BL151" s="17" t="s">
        <v>252</v>
      </c>
      <c r="BM151" s="178" t="s">
        <v>276</v>
      </c>
    </row>
    <row r="152" spans="1:65" s="2" customFormat="1">
      <c r="A152" s="30"/>
      <c r="B152" s="31"/>
      <c r="C152" s="30"/>
      <c r="D152" s="180" t="s">
        <v>167</v>
      </c>
      <c r="E152" s="30"/>
      <c r="F152" s="181" t="s">
        <v>858</v>
      </c>
      <c r="G152" s="30"/>
      <c r="H152" s="30"/>
      <c r="I152" s="95"/>
      <c r="J152" s="95"/>
      <c r="K152" s="30"/>
      <c r="L152" s="30"/>
      <c r="M152" s="31"/>
      <c r="N152" s="182"/>
      <c r="O152" s="183"/>
      <c r="P152" s="56"/>
      <c r="Q152" s="56"/>
      <c r="R152" s="56"/>
      <c r="S152" s="56"/>
      <c r="T152" s="56"/>
      <c r="U152" s="56"/>
      <c r="V152" s="56"/>
      <c r="W152" s="56"/>
      <c r="X152" s="57"/>
      <c r="Y152" s="30"/>
      <c r="Z152" s="30"/>
      <c r="AA152" s="30"/>
      <c r="AB152" s="30"/>
      <c r="AC152" s="30"/>
      <c r="AD152" s="30"/>
      <c r="AE152" s="30"/>
      <c r="AT152" s="17" t="s">
        <v>167</v>
      </c>
      <c r="AU152" s="17" t="s">
        <v>84</v>
      </c>
    </row>
    <row r="153" spans="1:65" s="2" customFormat="1" ht="16.5" customHeight="1">
      <c r="A153" s="30"/>
      <c r="B153" s="165"/>
      <c r="C153" s="200" t="s">
        <v>225</v>
      </c>
      <c r="D153" s="200" t="s">
        <v>182</v>
      </c>
      <c r="E153" s="201" t="s">
        <v>859</v>
      </c>
      <c r="F153" s="202" t="s">
        <v>860</v>
      </c>
      <c r="G153" s="203" t="s">
        <v>173</v>
      </c>
      <c r="H153" s="204">
        <v>1</v>
      </c>
      <c r="I153" s="205"/>
      <c r="J153" s="206"/>
      <c r="K153" s="207">
        <f>ROUND(P153*H153,2)</f>
        <v>0</v>
      </c>
      <c r="L153" s="202" t="s">
        <v>837</v>
      </c>
      <c r="M153" s="208"/>
      <c r="N153" s="209" t="s">
        <v>1</v>
      </c>
      <c r="O153" s="174" t="s">
        <v>37</v>
      </c>
      <c r="P153" s="175">
        <f>I153+J153</f>
        <v>0</v>
      </c>
      <c r="Q153" s="175">
        <f>ROUND(I153*H153,2)</f>
        <v>0</v>
      </c>
      <c r="R153" s="175">
        <f>ROUND(J153*H153,2)</f>
        <v>0</v>
      </c>
      <c r="S153" s="56"/>
      <c r="T153" s="176">
        <f>S153*H153</f>
        <v>0</v>
      </c>
      <c r="U153" s="176">
        <v>2.9999999999999997E-4</v>
      </c>
      <c r="V153" s="176">
        <f>U153*H153</f>
        <v>2.9999999999999997E-4</v>
      </c>
      <c r="W153" s="176">
        <v>0</v>
      </c>
      <c r="X153" s="177">
        <f>W153*H153</f>
        <v>0</v>
      </c>
      <c r="Y153" s="30"/>
      <c r="Z153" s="30"/>
      <c r="AA153" s="30"/>
      <c r="AB153" s="30"/>
      <c r="AC153" s="30"/>
      <c r="AD153" s="30"/>
      <c r="AE153" s="30"/>
      <c r="AR153" s="178" t="s">
        <v>345</v>
      </c>
      <c r="AT153" s="178" t="s">
        <v>182</v>
      </c>
      <c r="AU153" s="178" t="s">
        <v>84</v>
      </c>
      <c r="AY153" s="17" t="s">
        <v>159</v>
      </c>
      <c r="BE153" s="179">
        <f>IF(O153="základní",K153,0)</f>
        <v>0</v>
      </c>
      <c r="BF153" s="179">
        <f>IF(O153="snížená",K153,0)</f>
        <v>0</v>
      </c>
      <c r="BG153" s="179">
        <f>IF(O153="zákl. přenesená",K153,0)</f>
        <v>0</v>
      </c>
      <c r="BH153" s="179">
        <f>IF(O153="sníž. přenesená",K153,0)</f>
        <v>0</v>
      </c>
      <c r="BI153" s="179">
        <f>IF(O153="nulová",K153,0)</f>
        <v>0</v>
      </c>
      <c r="BJ153" s="17" t="s">
        <v>79</v>
      </c>
      <c r="BK153" s="179">
        <f>ROUND(P153*H153,2)</f>
        <v>0</v>
      </c>
      <c r="BL153" s="17" t="s">
        <v>252</v>
      </c>
      <c r="BM153" s="178" t="s">
        <v>286</v>
      </c>
    </row>
    <row r="154" spans="1:65" s="2" customFormat="1">
      <c r="A154" s="30"/>
      <c r="B154" s="31"/>
      <c r="C154" s="30"/>
      <c r="D154" s="180" t="s">
        <v>167</v>
      </c>
      <c r="E154" s="30"/>
      <c r="F154" s="181" t="s">
        <v>860</v>
      </c>
      <c r="G154" s="30"/>
      <c r="H154" s="30"/>
      <c r="I154" s="95"/>
      <c r="J154" s="95"/>
      <c r="K154" s="30"/>
      <c r="L154" s="30"/>
      <c r="M154" s="31"/>
      <c r="N154" s="182"/>
      <c r="O154" s="183"/>
      <c r="P154" s="56"/>
      <c r="Q154" s="56"/>
      <c r="R154" s="56"/>
      <c r="S154" s="56"/>
      <c r="T154" s="56"/>
      <c r="U154" s="56"/>
      <c r="V154" s="56"/>
      <c r="W154" s="56"/>
      <c r="X154" s="57"/>
      <c r="Y154" s="30"/>
      <c r="Z154" s="30"/>
      <c r="AA154" s="30"/>
      <c r="AB154" s="30"/>
      <c r="AC154" s="30"/>
      <c r="AD154" s="30"/>
      <c r="AE154" s="30"/>
      <c r="AT154" s="17" t="s">
        <v>167</v>
      </c>
      <c r="AU154" s="17" t="s">
        <v>84</v>
      </c>
    </row>
    <row r="155" spans="1:65" s="2" customFormat="1" ht="33" customHeight="1">
      <c r="A155" s="30"/>
      <c r="B155" s="165"/>
      <c r="C155" s="200" t="s">
        <v>227</v>
      </c>
      <c r="D155" s="200" t="s">
        <v>182</v>
      </c>
      <c r="E155" s="201" t="s">
        <v>861</v>
      </c>
      <c r="F155" s="202" t="s">
        <v>862</v>
      </c>
      <c r="G155" s="203" t="s">
        <v>173</v>
      </c>
      <c r="H155" s="204">
        <v>1</v>
      </c>
      <c r="I155" s="205"/>
      <c r="J155" s="206"/>
      <c r="K155" s="207">
        <f>ROUND(P155*H155,2)</f>
        <v>0</v>
      </c>
      <c r="L155" s="202" t="s">
        <v>837</v>
      </c>
      <c r="M155" s="208"/>
      <c r="N155" s="209" t="s">
        <v>1</v>
      </c>
      <c r="O155" s="174" t="s">
        <v>37</v>
      </c>
      <c r="P155" s="175">
        <f>I155+J155</f>
        <v>0</v>
      </c>
      <c r="Q155" s="175">
        <f>ROUND(I155*H155,2)</f>
        <v>0</v>
      </c>
      <c r="R155" s="175">
        <f>ROUND(J155*H155,2)</f>
        <v>0</v>
      </c>
      <c r="S155" s="56"/>
      <c r="T155" s="176">
        <f>S155*H155</f>
        <v>0</v>
      </c>
      <c r="U155" s="176">
        <v>2.0000000000000002E-5</v>
      </c>
      <c r="V155" s="176">
        <f>U155*H155</f>
        <v>2.0000000000000002E-5</v>
      </c>
      <c r="W155" s="176">
        <v>0</v>
      </c>
      <c r="X155" s="177">
        <f>W155*H155</f>
        <v>0</v>
      </c>
      <c r="Y155" s="30"/>
      <c r="Z155" s="30"/>
      <c r="AA155" s="30"/>
      <c r="AB155" s="30"/>
      <c r="AC155" s="30"/>
      <c r="AD155" s="30"/>
      <c r="AE155" s="30"/>
      <c r="AR155" s="178" t="s">
        <v>345</v>
      </c>
      <c r="AT155" s="178" t="s">
        <v>182</v>
      </c>
      <c r="AU155" s="178" t="s">
        <v>84</v>
      </c>
      <c r="AY155" s="17" t="s">
        <v>159</v>
      </c>
      <c r="BE155" s="179">
        <f>IF(O155="základní",K155,0)</f>
        <v>0</v>
      </c>
      <c r="BF155" s="179">
        <f>IF(O155="snížená",K155,0)</f>
        <v>0</v>
      </c>
      <c r="BG155" s="179">
        <f>IF(O155="zákl. přenesená",K155,0)</f>
        <v>0</v>
      </c>
      <c r="BH155" s="179">
        <f>IF(O155="sníž. přenesená",K155,0)</f>
        <v>0</v>
      </c>
      <c r="BI155" s="179">
        <f>IF(O155="nulová",K155,0)</f>
        <v>0</v>
      </c>
      <c r="BJ155" s="17" t="s">
        <v>79</v>
      </c>
      <c r="BK155" s="179">
        <f>ROUND(P155*H155,2)</f>
        <v>0</v>
      </c>
      <c r="BL155" s="17" t="s">
        <v>252</v>
      </c>
      <c r="BM155" s="178" t="s">
        <v>298</v>
      </c>
    </row>
    <row r="156" spans="1:65" s="2" customFormat="1" ht="19.5">
      <c r="A156" s="30"/>
      <c r="B156" s="31"/>
      <c r="C156" s="30"/>
      <c r="D156" s="180" t="s">
        <v>167</v>
      </c>
      <c r="E156" s="30"/>
      <c r="F156" s="181" t="s">
        <v>862</v>
      </c>
      <c r="G156" s="30"/>
      <c r="H156" s="30"/>
      <c r="I156" s="95"/>
      <c r="J156" s="95"/>
      <c r="K156" s="30"/>
      <c r="L156" s="30"/>
      <c r="M156" s="31"/>
      <c r="N156" s="182"/>
      <c r="O156" s="183"/>
      <c r="P156" s="56"/>
      <c r="Q156" s="56"/>
      <c r="R156" s="56"/>
      <c r="S156" s="56"/>
      <c r="T156" s="56"/>
      <c r="U156" s="56"/>
      <c r="V156" s="56"/>
      <c r="W156" s="56"/>
      <c r="X156" s="57"/>
      <c r="Y156" s="30"/>
      <c r="Z156" s="30"/>
      <c r="AA156" s="30"/>
      <c r="AB156" s="30"/>
      <c r="AC156" s="30"/>
      <c r="AD156" s="30"/>
      <c r="AE156" s="30"/>
      <c r="AT156" s="17" t="s">
        <v>167</v>
      </c>
      <c r="AU156" s="17" t="s">
        <v>84</v>
      </c>
    </row>
    <row r="157" spans="1:65" s="2" customFormat="1" ht="16.5" customHeight="1">
      <c r="A157" s="30"/>
      <c r="B157" s="165"/>
      <c r="C157" s="166" t="s">
        <v>233</v>
      </c>
      <c r="D157" s="166" t="s">
        <v>161</v>
      </c>
      <c r="E157" s="167" t="s">
        <v>863</v>
      </c>
      <c r="F157" s="168" t="s">
        <v>864</v>
      </c>
      <c r="G157" s="169" t="s">
        <v>173</v>
      </c>
      <c r="H157" s="170">
        <v>1</v>
      </c>
      <c r="I157" s="171"/>
      <c r="J157" s="171"/>
      <c r="K157" s="172">
        <f>ROUND(P157*H157,2)</f>
        <v>0</v>
      </c>
      <c r="L157" s="168" t="s">
        <v>837</v>
      </c>
      <c r="M157" s="31"/>
      <c r="N157" s="173" t="s">
        <v>1</v>
      </c>
      <c r="O157" s="174" t="s">
        <v>37</v>
      </c>
      <c r="P157" s="175">
        <f>I157+J157</f>
        <v>0</v>
      </c>
      <c r="Q157" s="175">
        <f>ROUND(I157*H157,2)</f>
        <v>0</v>
      </c>
      <c r="R157" s="175">
        <f>ROUND(J157*H157,2)</f>
        <v>0</v>
      </c>
      <c r="S157" s="56"/>
      <c r="T157" s="176">
        <f>S157*H157</f>
        <v>0</v>
      </c>
      <c r="U157" s="176">
        <v>0</v>
      </c>
      <c r="V157" s="176">
        <f>U157*H157</f>
        <v>0</v>
      </c>
      <c r="W157" s="176">
        <v>0</v>
      </c>
      <c r="X157" s="177">
        <f>W157*H157</f>
        <v>0</v>
      </c>
      <c r="Y157" s="30"/>
      <c r="Z157" s="30"/>
      <c r="AA157" s="30"/>
      <c r="AB157" s="30"/>
      <c r="AC157" s="30"/>
      <c r="AD157" s="30"/>
      <c r="AE157" s="30"/>
      <c r="AR157" s="178" t="s">
        <v>252</v>
      </c>
      <c r="AT157" s="178" t="s">
        <v>161</v>
      </c>
      <c r="AU157" s="178" t="s">
        <v>84</v>
      </c>
      <c r="AY157" s="17" t="s">
        <v>159</v>
      </c>
      <c r="BE157" s="179">
        <f>IF(O157="základní",K157,0)</f>
        <v>0</v>
      </c>
      <c r="BF157" s="179">
        <f>IF(O157="snížená",K157,0)</f>
        <v>0</v>
      </c>
      <c r="BG157" s="179">
        <f>IF(O157="zákl. přenesená",K157,0)</f>
        <v>0</v>
      </c>
      <c r="BH157" s="179">
        <f>IF(O157="sníž. přenesená",K157,0)</f>
        <v>0</v>
      </c>
      <c r="BI157" s="179">
        <f>IF(O157="nulová",K157,0)</f>
        <v>0</v>
      </c>
      <c r="BJ157" s="17" t="s">
        <v>79</v>
      </c>
      <c r="BK157" s="179">
        <f>ROUND(P157*H157,2)</f>
        <v>0</v>
      </c>
      <c r="BL157" s="17" t="s">
        <v>252</v>
      </c>
      <c r="BM157" s="178" t="s">
        <v>309</v>
      </c>
    </row>
    <row r="158" spans="1:65" s="2" customFormat="1">
      <c r="A158" s="30"/>
      <c r="B158" s="31"/>
      <c r="C158" s="30"/>
      <c r="D158" s="180" t="s">
        <v>167</v>
      </c>
      <c r="E158" s="30"/>
      <c r="F158" s="181" t="s">
        <v>864</v>
      </c>
      <c r="G158" s="30"/>
      <c r="H158" s="30"/>
      <c r="I158" s="95"/>
      <c r="J158" s="95"/>
      <c r="K158" s="30"/>
      <c r="L158" s="30"/>
      <c r="M158" s="31"/>
      <c r="N158" s="182"/>
      <c r="O158" s="183"/>
      <c r="P158" s="56"/>
      <c r="Q158" s="56"/>
      <c r="R158" s="56"/>
      <c r="S158" s="56"/>
      <c r="T158" s="56"/>
      <c r="U158" s="56"/>
      <c r="V158" s="56"/>
      <c r="W158" s="56"/>
      <c r="X158" s="57"/>
      <c r="Y158" s="30"/>
      <c r="Z158" s="30"/>
      <c r="AA158" s="30"/>
      <c r="AB158" s="30"/>
      <c r="AC158" s="30"/>
      <c r="AD158" s="30"/>
      <c r="AE158" s="30"/>
      <c r="AT158" s="17" t="s">
        <v>167</v>
      </c>
      <c r="AU158" s="17" t="s">
        <v>84</v>
      </c>
    </row>
    <row r="159" spans="1:65" s="2" customFormat="1" ht="33" customHeight="1">
      <c r="A159" s="30"/>
      <c r="B159" s="165"/>
      <c r="C159" s="200" t="s">
        <v>238</v>
      </c>
      <c r="D159" s="200" t="s">
        <v>182</v>
      </c>
      <c r="E159" s="201" t="s">
        <v>865</v>
      </c>
      <c r="F159" s="202" t="s">
        <v>866</v>
      </c>
      <c r="G159" s="203" t="s">
        <v>173</v>
      </c>
      <c r="H159" s="204">
        <v>1</v>
      </c>
      <c r="I159" s="205"/>
      <c r="J159" s="206"/>
      <c r="K159" s="207">
        <f>ROUND(P159*H159,2)</f>
        <v>0</v>
      </c>
      <c r="L159" s="202" t="s">
        <v>837</v>
      </c>
      <c r="M159" s="208"/>
      <c r="N159" s="209" t="s">
        <v>1</v>
      </c>
      <c r="O159" s="174" t="s">
        <v>37</v>
      </c>
      <c r="P159" s="175">
        <f>I159+J159</f>
        <v>0</v>
      </c>
      <c r="Q159" s="175">
        <f>ROUND(I159*H159,2)</f>
        <v>0</v>
      </c>
      <c r="R159" s="175">
        <f>ROUND(J159*H159,2)</f>
        <v>0</v>
      </c>
      <c r="S159" s="56"/>
      <c r="T159" s="176">
        <f>S159*H159</f>
        <v>0</v>
      </c>
      <c r="U159" s="176">
        <v>2.0000000000000001E-4</v>
      </c>
      <c r="V159" s="176">
        <f>U159*H159</f>
        <v>2.0000000000000001E-4</v>
      </c>
      <c r="W159" s="176">
        <v>0</v>
      </c>
      <c r="X159" s="177">
        <f>W159*H159</f>
        <v>0</v>
      </c>
      <c r="Y159" s="30"/>
      <c r="Z159" s="30"/>
      <c r="AA159" s="30"/>
      <c r="AB159" s="30"/>
      <c r="AC159" s="30"/>
      <c r="AD159" s="30"/>
      <c r="AE159" s="30"/>
      <c r="AR159" s="178" t="s">
        <v>345</v>
      </c>
      <c r="AT159" s="178" t="s">
        <v>182</v>
      </c>
      <c r="AU159" s="178" t="s">
        <v>84</v>
      </c>
      <c r="AY159" s="17" t="s">
        <v>159</v>
      </c>
      <c r="BE159" s="179">
        <f>IF(O159="základní",K159,0)</f>
        <v>0</v>
      </c>
      <c r="BF159" s="179">
        <f>IF(O159="snížená",K159,0)</f>
        <v>0</v>
      </c>
      <c r="BG159" s="179">
        <f>IF(O159="zákl. přenesená",K159,0)</f>
        <v>0</v>
      </c>
      <c r="BH159" s="179">
        <f>IF(O159="sníž. přenesená",K159,0)</f>
        <v>0</v>
      </c>
      <c r="BI159" s="179">
        <f>IF(O159="nulová",K159,0)</f>
        <v>0</v>
      </c>
      <c r="BJ159" s="17" t="s">
        <v>79</v>
      </c>
      <c r="BK159" s="179">
        <f>ROUND(P159*H159,2)</f>
        <v>0</v>
      </c>
      <c r="BL159" s="17" t="s">
        <v>252</v>
      </c>
      <c r="BM159" s="178" t="s">
        <v>319</v>
      </c>
    </row>
    <row r="160" spans="1:65" s="2" customFormat="1" ht="19.5">
      <c r="A160" s="30"/>
      <c r="B160" s="31"/>
      <c r="C160" s="30"/>
      <c r="D160" s="180" t="s">
        <v>167</v>
      </c>
      <c r="E160" s="30"/>
      <c r="F160" s="181" t="s">
        <v>866</v>
      </c>
      <c r="G160" s="30"/>
      <c r="H160" s="30"/>
      <c r="I160" s="95"/>
      <c r="J160" s="95"/>
      <c r="K160" s="30"/>
      <c r="L160" s="30"/>
      <c r="M160" s="31"/>
      <c r="N160" s="182"/>
      <c r="O160" s="183"/>
      <c r="P160" s="56"/>
      <c r="Q160" s="56"/>
      <c r="R160" s="56"/>
      <c r="S160" s="56"/>
      <c r="T160" s="56"/>
      <c r="U160" s="56"/>
      <c r="V160" s="56"/>
      <c r="W160" s="56"/>
      <c r="X160" s="57"/>
      <c r="Y160" s="30"/>
      <c r="Z160" s="30"/>
      <c r="AA160" s="30"/>
      <c r="AB160" s="30"/>
      <c r="AC160" s="30"/>
      <c r="AD160" s="30"/>
      <c r="AE160" s="30"/>
      <c r="AT160" s="17" t="s">
        <v>167</v>
      </c>
      <c r="AU160" s="17" t="s">
        <v>84</v>
      </c>
    </row>
    <row r="161" spans="1:65" s="2" customFormat="1" ht="16.5" customHeight="1">
      <c r="A161" s="30"/>
      <c r="B161" s="165"/>
      <c r="C161" s="200" t="s">
        <v>9</v>
      </c>
      <c r="D161" s="200" t="s">
        <v>182</v>
      </c>
      <c r="E161" s="201" t="s">
        <v>867</v>
      </c>
      <c r="F161" s="202" t="s">
        <v>868</v>
      </c>
      <c r="G161" s="203" t="s">
        <v>173</v>
      </c>
      <c r="H161" s="204">
        <v>1</v>
      </c>
      <c r="I161" s="205"/>
      <c r="J161" s="206"/>
      <c r="K161" s="207">
        <f>ROUND(P161*H161,2)</f>
        <v>0</v>
      </c>
      <c r="L161" s="202" t="s">
        <v>837</v>
      </c>
      <c r="M161" s="208"/>
      <c r="N161" s="209" t="s">
        <v>1</v>
      </c>
      <c r="O161" s="174" t="s">
        <v>37</v>
      </c>
      <c r="P161" s="175">
        <f>I161+J161</f>
        <v>0</v>
      </c>
      <c r="Q161" s="175">
        <f>ROUND(I161*H161,2)</f>
        <v>0</v>
      </c>
      <c r="R161" s="175">
        <f>ROUND(J161*H161,2)</f>
        <v>0</v>
      </c>
      <c r="S161" s="56"/>
      <c r="T161" s="176">
        <f>S161*H161</f>
        <v>0</v>
      </c>
      <c r="U161" s="176">
        <v>6.0000000000000002E-5</v>
      </c>
      <c r="V161" s="176">
        <f>U161*H161</f>
        <v>6.0000000000000002E-5</v>
      </c>
      <c r="W161" s="176">
        <v>0</v>
      </c>
      <c r="X161" s="177">
        <f>W161*H161</f>
        <v>0</v>
      </c>
      <c r="Y161" s="30"/>
      <c r="Z161" s="30"/>
      <c r="AA161" s="30"/>
      <c r="AB161" s="30"/>
      <c r="AC161" s="30"/>
      <c r="AD161" s="30"/>
      <c r="AE161" s="30"/>
      <c r="AR161" s="178" t="s">
        <v>345</v>
      </c>
      <c r="AT161" s="178" t="s">
        <v>182</v>
      </c>
      <c r="AU161" s="178" t="s">
        <v>84</v>
      </c>
      <c r="AY161" s="17" t="s">
        <v>159</v>
      </c>
      <c r="BE161" s="179">
        <f>IF(O161="základní",K161,0)</f>
        <v>0</v>
      </c>
      <c r="BF161" s="179">
        <f>IF(O161="snížená",K161,0)</f>
        <v>0</v>
      </c>
      <c r="BG161" s="179">
        <f>IF(O161="zákl. přenesená",K161,0)</f>
        <v>0</v>
      </c>
      <c r="BH161" s="179">
        <f>IF(O161="sníž. přenesená",K161,0)</f>
        <v>0</v>
      </c>
      <c r="BI161" s="179">
        <f>IF(O161="nulová",K161,0)</f>
        <v>0</v>
      </c>
      <c r="BJ161" s="17" t="s">
        <v>79</v>
      </c>
      <c r="BK161" s="179">
        <f>ROUND(P161*H161,2)</f>
        <v>0</v>
      </c>
      <c r="BL161" s="17" t="s">
        <v>252</v>
      </c>
      <c r="BM161" s="178" t="s">
        <v>333</v>
      </c>
    </row>
    <row r="162" spans="1:65" s="2" customFormat="1">
      <c r="A162" s="30"/>
      <c r="B162" s="31"/>
      <c r="C162" s="30"/>
      <c r="D162" s="180" t="s">
        <v>167</v>
      </c>
      <c r="E162" s="30"/>
      <c r="F162" s="181" t="s">
        <v>868</v>
      </c>
      <c r="G162" s="30"/>
      <c r="H162" s="30"/>
      <c r="I162" s="95"/>
      <c r="J162" s="95"/>
      <c r="K162" s="30"/>
      <c r="L162" s="30"/>
      <c r="M162" s="31"/>
      <c r="N162" s="182"/>
      <c r="O162" s="183"/>
      <c r="P162" s="56"/>
      <c r="Q162" s="56"/>
      <c r="R162" s="56"/>
      <c r="S162" s="56"/>
      <c r="T162" s="56"/>
      <c r="U162" s="56"/>
      <c r="V162" s="56"/>
      <c r="W162" s="56"/>
      <c r="X162" s="57"/>
      <c r="Y162" s="30"/>
      <c r="Z162" s="30"/>
      <c r="AA162" s="30"/>
      <c r="AB162" s="30"/>
      <c r="AC162" s="30"/>
      <c r="AD162" s="30"/>
      <c r="AE162" s="30"/>
      <c r="AT162" s="17" t="s">
        <v>167</v>
      </c>
      <c r="AU162" s="17" t="s">
        <v>84</v>
      </c>
    </row>
    <row r="163" spans="1:65" s="2" customFormat="1" ht="16.5" customHeight="1">
      <c r="A163" s="30"/>
      <c r="B163" s="165"/>
      <c r="C163" s="166" t="s">
        <v>252</v>
      </c>
      <c r="D163" s="166" t="s">
        <v>161</v>
      </c>
      <c r="E163" s="167" t="s">
        <v>869</v>
      </c>
      <c r="F163" s="168" t="s">
        <v>870</v>
      </c>
      <c r="G163" s="169" t="s">
        <v>173</v>
      </c>
      <c r="H163" s="170">
        <v>1</v>
      </c>
      <c r="I163" s="171"/>
      <c r="J163" s="171"/>
      <c r="K163" s="172">
        <f>ROUND(P163*H163,2)</f>
        <v>0</v>
      </c>
      <c r="L163" s="168" t="s">
        <v>837</v>
      </c>
      <c r="M163" s="31"/>
      <c r="N163" s="173" t="s">
        <v>1</v>
      </c>
      <c r="O163" s="174" t="s">
        <v>37</v>
      </c>
      <c r="P163" s="175">
        <f>I163+J163</f>
        <v>0</v>
      </c>
      <c r="Q163" s="175">
        <f>ROUND(I163*H163,2)</f>
        <v>0</v>
      </c>
      <c r="R163" s="175">
        <f>ROUND(J163*H163,2)</f>
        <v>0</v>
      </c>
      <c r="S163" s="56"/>
      <c r="T163" s="176">
        <f>S163*H163</f>
        <v>0</v>
      </c>
      <c r="U163" s="176">
        <v>8.0000000000000004E-4</v>
      </c>
      <c r="V163" s="176">
        <f>U163*H163</f>
        <v>8.0000000000000004E-4</v>
      </c>
      <c r="W163" s="176">
        <v>0</v>
      </c>
      <c r="X163" s="177">
        <f>W163*H163</f>
        <v>0</v>
      </c>
      <c r="Y163" s="30"/>
      <c r="Z163" s="30"/>
      <c r="AA163" s="30"/>
      <c r="AB163" s="30"/>
      <c r="AC163" s="30"/>
      <c r="AD163" s="30"/>
      <c r="AE163" s="30"/>
      <c r="AR163" s="178" t="s">
        <v>252</v>
      </c>
      <c r="AT163" s="178" t="s">
        <v>161</v>
      </c>
      <c r="AU163" s="178" t="s">
        <v>84</v>
      </c>
      <c r="AY163" s="17" t="s">
        <v>159</v>
      </c>
      <c r="BE163" s="179">
        <f>IF(O163="základní",K163,0)</f>
        <v>0</v>
      </c>
      <c r="BF163" s="179">
        <f>IF(O163="snížená",K163,0)</f>
        <v>0</v>
      </c>
      <c r="BG163" s="179">
        <f>IF(O163="zákl. přenesená",K163,0)</f>
        <v>0</v>
      </c>
      <c r="BH163" s="179">
        <f>IF(O163="sníž. přenesená",K163,0)</f>
        <v>0</v>
      </c>
      <c r="BI163" s="179">
        <f>IF(O163="nulová",K163,0)</f>
        <v>0</v>
      </c>
      <c r="BJ163" s="17" t="s">
        <v>79</v>
      </c>
      <c r="BK163" s="179">
        <f>ROUND(P163*H163,2)</f>
        <v>0</v>
      </c>
      <c r="BL163" s="17" t="s">
        <v>252</v>
      </c>
      <c r="BM163" s="178" t="s">
        <v>345</v>
      </c>
    </row>
    <row r="164" spans="1:65" s="2" customFormat="1">
      <c r="A164" s="30"/>
      <c r="B164" s="31"/>
      <c r="C164" s="30"/>
      <c r="D164" s="180" t="s">
        <v>167</v>
      </c>
      <c r="E164" s="30"/>
      <c r="F164" s="181" t="s">
        <v>870</v>
      </c>
      <c r="G164" s="30"/>
      <c r="H164" s="30"/>
      <c r="I164" s="95"/>
      <c r="J164" s="95"/>
      <c r="K164" s="30"/>
      <c r="L164" s="30"/>
      <c r="M164" s="31"/>
      <c r="N164" s="182"/>
      <c r="O164" s="183"/>
      <c r="P164" s="56"/>
      <c r="Q164" s="56"/>
      <c r="R164" s="56"/>
      <c r="S164" s="56"/>
      <c r="T164" s="56"/>
      <c r="U164" s="56"/>
      <c r="V164" s="56"/>
      <c r="W164" s="56"/>
      <c r="X164" s="57"/>
      <c r="Y164" s="30"/>
      <c r="Z164" s="30"/>
      <c r="AA164" s="30"/>
      <c r="AB164" s="30"/>
      <c r="AC164" s="30"/>
      <c r="AD164" s="30"/>
      <c r="AE164" s="30"/>
      <c r="AT164" s="17" t="s">
        <v>167</v>
      </c>
      <c r="AU164" s="17" t="s">
        <v>84</v>
      </c>
    </row>
    <row r="165" spans="1:65" s="2" customFormat="1" ht="16.5" customHeight="1">
      <c r="A165" s="30"/>
      <c r="B165" s="165"/>
      <c r="C165" s="166" t="s">
        <v>257</v>
      </c>
      <c r="D165" s="166" t="s">
        <v>161</v>
      </c>
      <c r="E165" s="167" t="s">
        <v>871</v>
      </c>
      <c r="F165" s="168" t="s">
        <v>872</v>
      </c>
      <c r="G165" s="169" t="s">
        <v>173</v>
      </c>
      <c r="H165" s="170">
        <v>1</v>
      </c>
      <c r="I165" s="171"/>
      <c r="J165" s="171"/>
      <c r="K165" s="172">
        <f>ROUND(P165*H165,2)</f>
        <v>0</v>
      </c>
      <c r="L165" s="168" t="s">
        <v>837</v>
      </c>
      <c r="M165" s="31"/>
      <c r="N165" s="173" t="s">
        <v>1</v>
      </c>
      <c r="O165" s="174" t="s">
        <v>37</v>
      </c>
      <c r="P165" s="175">
        <f>I165+J165</f>
        <v>0</v>
      </c>
      <c r="Q165" s="175">
        <f>ROUND(I165*H165,2)</f>
        <v>0</v>
      </c>
      <c r="R165" s="175">
        <f>ROUND(J165*H165,2)</f>
        <v>0</v>
      </c>
      <c r="S165" s="56"/>
      <c r="T165" s="176">
        <f>S165*H165</f>
        <v>0</v>
      </c>
      <c r="U165" s="176">
        <v>0</v>
      </c>
      <c r="V165" s="176">
        <f>U165*H165</f>
        <v>0</v>
      </c>
      <c r="W165" s="176">
        <v>0</v>
      </c>
      <c r="X165" s="177">
        <f>W165*H165</f>
        <v>0</v>
      </c>
      <c r="Y165" s="30"/>
      <c r="Z165" s="30"/>
      <c r="AA165" s="30"/>
      <c r="AB165" s="30"/>
      <c r="AC165" s="30"/>
      <c r="AD165" s="30"/>
      <c r="AE165" s="30"/>
      <c r="AR165" s="178" t="s">
        <v>252</v>
      </c>
      <c r="AT165" s="178" t="s">
        <v>161</v>
      </c>
      <c r="AU165" s="178" t="s">
        <v>84</v>
      </c>
      <c r="AY165" s="17" t="s">
        <v>159</v>
      </c>
      <c r="BE165" s="179">
        <f>IF(O165="základní",K165,0)</f>
        <v>0</v>
      </c>
      <c r="BF165" s="179">
        <f>IF(O165="snížená",K165,0)</f>
        <v>0</v>
      </c>
      <c r="BG165" s="179">
        <f>IF(O165="zákl. přenesená",K165,0)</f>
        <v>0</v>
      </c>
      <c r="BH165" s="179">
        <f>IF(O165="sníž. přenesená",K165,0)</f>
        <v>0</v>
      </c>
      <c r="BI165" s="179">
        <f>IF(O165="nulová",K165,0)</f>
        <v>0</v>
      </c>
      <c r="BJ165" s="17" t="s">
        <v>79</v>
      </c>
      <c r="BK165" s="179">
        <f>ROUND(P165*H165,2)</f>
        <v>0</v>
      </c>
      <c r="BL165" s="17" t="s">
        <v>252</v>
      </c>
      <c r="BM165" s="178" t="s">
        <v>359</v>
      </c>
    </row>
    <row r="166" spans="1:65" s="2" customFormat="1">
      <c r="A166" s="30"/>
      <c r="B166" s="31"/>
      <c r="C166" s="30"/>
      <c r="D166" s="180" t="s">
        <v>167</v>
      </c>
      <c r="E166" s="30"/>
      <c r="F166" s="181" t="s">
        <v>872</v>
      </c>
      <c r="G166" s="30"/>
      <c r="H166" s="30"/>
      <c r="I166" s="95"/>
      <c r="J166" s="95"/>
      <c r="K166" s="30"/>
      <c r="L166" s="30"/>
      <c r="M166" s="31"/>
      <c r="N166" s="182"/>
      <c r="O166" s="183"/>
      <c r="P166" s="56"/>
      <c r="Q166" s="56"/>
      <c r="R166" s="56"/>
      <c r="S166" s="56"/>
      <c r="T166" s="56"/>
      <c r="U166" s="56"/>
      <c r="V166" s="56"/>
      <c r="W166" s="56"/>
      <c r="X166" s="57"/>
      <c r="Y166" s="30"/>
      <c r="Z166" s="30"/>
      <c r="AA166" s="30"/>
      <c r="AB166" s="30"/>
      <c r="AC166" s="30"/>
      <c r="AD166" s="30"/>
      <c r="AE166" s="30"/>
      <c r="AT166" s="17" t="s">
        <v>167</v>
      </c>
      <c r="AU166" s="17" t="s">
        <v>84</v>
      </c>
    </row>
    <row r="167" spans="1:65" s="2" customFormat="1" ht="16.5" customHeight="1">
      <c r="A167" s="30"/>
      <c r="B167" s="165"/>
      <c r="C167" s="166" t="s">
        <v>263</v>
      </c>
      <c r="D167" s="166" t="s">
        <v>161</v>
      </c>
      <c r="E167" s="167" t="s">
        <v>873</v>
      </c>
      <c r="F167" s="168" t="s">
        <v>874</v>
      </c>
      <c r="G167" s="169" t="s">
        <v>177</v>
      </c>
      <c r="H167" s="170">
        <v>1.7000000000000001E-2</v>
      </c>
      <c r="I167" s="171"/>
      <c r="J167" s="171"/>
      <c r="K167" s="172">
        <f>ROUND(P167*H167,2)</f>
        <v>0</v>
      </c>
      <c r="L167" s="168" t="s">
        <v>837</v>
      </c>
      <c r="M167" s="31"/>
      <c r="N167" s="173" t="s">
        <v>1</v>
      </c>
      <c r="O167" s="174" t="s">
        <v>37</v>
      </c>
      <c r="P167" s="175">
        <f>I167+J167</f>
        <v>0</v>
      </c>
      <c r="Q167" s="175">
        <f>ROUND(I167*H167,2)</f>
        <v>0</v>
      </c>
      <c r="R167" s="175">
        <f>ROUND(J167*H167,2)</f>
        <v>0</v>
      </c>
      <c r="S167" s="56"/>
      <c r="T167" s="176">
        <f>S167*H167</f>
        <v>0</v>
      </c>
      <c r="U167" s="176">
        <v>0</v>
      </c>
      <c r="V167" s="176">
        <f>U167*H167</f>
        <v>0</v>
      </c>
      <c r="W167" s="176">
        <v>0</v>
      </c>
      <c r="X167" s="177">
        <f>W167*H167</f>
        <v>0</v>
      </c>
      <c r="Y167" s="30"/>
      <c r="Z167" s="30"/>
      <c r="AA167" s="30"/>
      <c r="AB167" s="30"/>
      <c r="AC167" s="30"/>
      <c r="AD167" s="30"/>
      <c r="AE167" s="30"/>
      <c r="AR167" s="178" t="s">
        <v>252</v>
      </c>
      <c r="AT167" s="178" t="s">
        <v>161</v>
      </c>
      <c r="AU167" s="178" t="s">
        <v>84</v>
      </c>
      <c r="AY167" s="17" t="s">
        <v>159</v>
      </c>
      <c r="BE167" s="179">
        <f>IF(O167="základní",K167,0)</f>
        <v>0</v>
      </c>
      <c r="BF167" s="179">
        <f>IF(O167="snížená",K167,0)</f>
        <v>0</v>
      </c>
      <c r="BG167" s="179">
        <f>IF(O167="zákl. přenesená",K167,0)</f>
        <v>0</v>
      </c>
      <c r="BH167" s="179">
        <f>IF(O167="sníž. přenesená",K167,0)</f>
        <v>0</v>
      </c>
      <c r="BI167" s="179">
        <f>IF(O167="nulová",K167,0)</f>
        <v>0</v>
      </c>
      <c r="BJ167" s="17" t="s">
        <v>79</v>
      </c>
      <c r="BK167" s="179">
        <f>ROUND(P167*H167,2)</f>
        <v>0</v>
      </c>
      <c r="BL167" s="17" t="s">
        <v>252</v>
      </c>
      <c r="BM167" s="178" t="s">
        <v>371</v>
      </c>
    </row>
    <row r="168" spans="1:65" s="2" customFormat="1">
      <c r="A168" s="30"/>
      <c r="B168" s="31"/>
      <c r="C168" s="30"/>
      <c r="D168" s="180" t="s">
        <v>167</v>
      </c>
      <c r="E168" s="30"/>
      <c r="F168" s="181" t="s">
        <v>874</v>
      </c>
      <c r="G168" s="30"/>
      <c r="H168" s="30"/>
      <c r="I168" s="95"/>
      <c r="J168" s="95"/>
      <c r="K168" s="30"/>
      <c r="L168" s="30"/>
      <c r="M168" s="31"/>
      <c r="N168" s="182"/>
      <c r="O168" s="183"/>
      <c r="P168" s="56"/>
      <c r="Q168" s="56"/>
      <c r="R168" s="56"/>
      <c r="S168" s="56"/>
      <c r="T168" s="56"/>
      <c r="U168" s="56"/>
      <c r="V168" s="56"/>
      <c r="W168" s="56"/>
      <c r="X168" s="57"/>
      <c r="Y168" s="30"/>
      <c r="Z168" s="30"/>
      <c r="AA168" s="30"/>
      <c r="AB168" s="30"/>
      <c r="AC168" s="30"/>
      <c r="AD168" s="30"/>
      <c r="AE168" s="30"/>
      <c r="AT168" s="17" t="s">
        <v>167</v>
      </c>
      <c r="AU168" s="17" t="s">
        <v>84</v>
      </c>
    </row>
    <row r="169" spans="1:65" s="12" customFormat="1" ht="22.9" customHeight="1">
      <c r="B169" s="151"/>
      <c r="D169" s="152" t="s">
        <v>73</v>
      </c>
      <c r="E169" s="163" t="s">
        <v>875</v>
      </c>
      <c r="F169" s="163" t="s">
        <v>876</v>
      </c>
      <c r="I169" s="154"/>
      <c r="J169" s="154"/>
      <c r="K169" s="164">
        <f>BK169</f>
        <v>0</v>
      </c>
      <c r="M169" s="151"/>
      <c r="N169" s="156"/>
      <c r="O169" s="157"/>
      <c r="P169" s="157"/>
      <c r="Q169" s="158">
        <f>SUM(Q170:Q173)</f>
        <v>0</v>
      </c>
      <c r="R169" s="158">
        <f>SUM(R170:R173)</f>
        <v>0</v>
      </c>
      <c r="S169" s="157"/>
      <c r="T169" s="159">
        <f>SUM(T170:T173)</f>
        <v>0</v>
      </c>
      <c r="U169" s="157"/>
      <c r="V169" s="159">
        <f>SUM(V170:V173)</f>
        <v>3.2899999999999999E-2</v>
      </c>
      <c r="W169" s="157"/>
      <c r="X169" s="160">
        <f>SUM(X170:X173)</f>
        <v>0</v>
      </c>
      <c r="AR169" s="152" t="s">
        <v>84</v>
      </c>
      <c r="AT169" s="161" t="s">
        <v>73</v>
      </c>
      <c r="AU169" s="161" t="s">
        <v>79</v>
      </c>
      <c r="AY169" s="152" t="s">
        <v>159</v>
      </c>
      <c r="BK169" s="162">
        <f>SUM(BK170:BK173)</f>
        <v>0</v>
      </c>
    </row>
    <row r="170" spans="1:65" s="2" customFormat="1" ht="16.5" customHeight="1">
      <c r="A170" s="30"/>
      <c r="B170" s="165"/>
      <c r="C170" s="166" t="s">
        <v>271</v>
      </c>
      <c r="D170" s="166" t="s">
        <v>161</v>
      </c>
      <c r="E170" s="167" t="s">
        <v>877</v>
      </c>
      <c r="F170" s="168" t="s">
        <v>1040</v>
      </c>
      <c r="G170" s="169" t="s">
        <v>173</v>
      </c>
      <c r="H170" s="170">
        <v>1</v>
      </c>
      <c r="I170" s="171"/>
      <c r="J170" s="171"/>
      <c r="K170" s="172">
        <f>ROUND(P170*H170,2)</f>
        <v>0</v>
      </c>
      <c r="L170" s="168" t="s">
        <v>837</v>
      </c>
      <c r="M170" s="31"/>
      <c r="N170" s="173" t="s">
        <v>1</v>
      </c>
      <c r="O170" s="174" t="s">
        <v>37</v>
      </c>
      <c r="P170" s="175">
        <f>I170+J170</f>
        <v>0</v>
      </c>
      <c r="Q170" s="175">
        <f>ROUND(I170*H170,2)</f>
        <v>0</v>
      </c>
      <c r="R170" s="175">
        <f>ROUND(J170*H170,2)</f>
        <v>0</v>
      </c>
      <c r="S170" s="56"/>
      <c r="T170" s="176">
        <f>S170*H170</f>
        <v>0</v>
      </c>
      <c r="U170" s="176">
        <v>3.2899999999999999E-2</v>
      </c>
      <c r="V170" s="176">
        <f>U170*H170</f>
        <v>3.2899999999999999E-2</v>
      </c>
      <c r="W170" s="176">
        <v>0</v>
      </c>
      <c r="X170" s="177">
        <f>W170*H170</f>
        <v>0</v>
      </c>
      <c r="Y170" s="30"/>
      <c r="Z170" s="30"/>
      <c r="AA170" s="30"/>
      <c r="AB170" s="30"/>
      <c r="AC170" s="30"/>
      <c r="AD170" s="30"/>
      <c r="AE170" s="30"/>
      <c r="AR170" s="178" t="s">
        <v>252</v>
      </c>
      <c r="AT170" s="178" t="s">
        <v>161</v>
      </c>
      <c r="AU170" s="178" t="s">
        <v>84</v>
      </c>
      <c r="AY170" s="17" t="s">
        <v>159</v>
      </c>
      <c r="BE170" s="179">
        <f>IF(O170="základní",K170,0)</f>
        <v>0</v>
      </c>
      <c r="BF170" s="179">
        <f>IF(O170="snížená",K170,0)</f>
        <v>0</v>
      </c>
      <c r="BG170" s="179">
        <f>IF(O170="zákl. přenesená",K170,0)</f>
        <v>0</v>
      </c>
      <c r="BH170" s="179">
        <f>IF(O170="sníž. přenesená",K170,0)</f>
        <v>0</v>
      </c>
      <c r="BI170" s="179">
        <f>IF(O170="nulová",K170,0)</f>
        <v>0</v>
      </c>
      <c r="BJ170" s="17" t="s">
        <v>79</v>
      </c>
      <c r="BK170" s="179">
        <f>ROUND(P170*H170,2)</f>
        <v>0</v>
      </c>
      <c r="BL170" s="17" t="s">
        <v>252</v>
      </c>
      <c r="BM170" s="178" t="s">
        <v>378</v>
      </c>
    </row>
    <row r="171" spans="1:65" s="2" customFormat="1">
      <c r="A171" s="30"/>
      <c r="B171" s="31"/>
      <c r="C171" s="30"/>
      <c r="D171" s="180" t="s">
        <v>167</v>
      </c>
      <c r="E171" s="30"/>
      <c r="F171" s="181" t="s">
        <v>1041</v>
      </c>
      <c r="G171" s="30"/>
      <c r="H171" s="30"/>
      <c r="I171" s="95"/>
      <c r="J171" s="95"/>
      <c r="K171" s="30"/>
      <c r="L171" s="30"/>
      <c r="M171" s="31"/>
      <c r="N171" s="182"/>
      <c r="O171" s="183"/>
      <c r="P171" s="56"/>
      <c r="Q171" s="56"/>
      <c r="R171" s="56"/>
      <c r="S171" s="56"/>
      <c r="T171" s="56"/>
      <c r="U171" s="56"/>
      <c r="V171" s="56"/>
      <c r="W171" s="56"/>
      <c r="X171" s="57"/>
      <c r="Y171" s="30"/>
      <c r="Z171" s="30"/>
      <c r="AA171" s="30"/>
      <c r="AB171" s="30"/>
      <c r="AC171" s="30"/>
      <c r="AD171" s="30"/>
      <c r="AE171" s="30"/>
      <c r="AT171" s="17" t="s">
        <v>167</v>
      </c>
      <c r="AU171" s="17" t="s">
        <v>84</v>
      </c>
    </row>
    <row r="172" spans="1:65" s="2" customFormat="1" ht="16.5" customHeight="1">
      <c r="A172" s="30"/>
      <c r="B172" s="165"/>
      <c r="C172" s="166" t="s">
        <v>276</v>
      </c>
      <c r="D172" s="166" t="s">
        <v>161</v>
      </c>
      <c r="E172" s="167" t="s">
        <v>878</v>
      </c>
      <c r="F172" s="168" t="s">
        <v>879</v>
      </c>
      <c r="G172" s="169" t="s">
        <v>177</v>
      </c>
      <c r="H172" s="170">
        <v>0.61699999999999999</v>
      </c>
      <c r="I172" s="171"/>
      <c r="J172" s="171"/>
      <c r="K172" s="172">
        <f>ROUND(P172*H172,2)</f>
        <v>0</v>
      </c>
      <c r="L172" s="168" t="s">
        <v>837</v>
      </c>
      <c r="M172" s="31"/>
      <c r="N172" s="173" t="s">
        <v>1</v>
      </c>
      <c r="O172" s="174" t="s">
        <v>37</v>
      </c>
      <c r="P172" s="175">
        <f>I172+J172</f>
        <v>0</v>
      </c>
      <c r="Q172" s="175">
        <f>ROUND(I172*H172,2)</f>
        <v>0</v>
      </c>
      <c r="R172" s="175">
        <f>ROUND(J172*H172,2)</f>
        <v>0</v>
      </c>
      <c r="S172" s="56"/>
      <c r="T172" s="176">
        <f>S172*H172</f>
        <v>0</v>
      </c>
      <c r="U172" s="176">
        <v>0</v>
      </c>
      <c r="V172" s="176">
        <f>U172*H172</f>
        <v>0</v>
      </c>
      <c r="W172" s="176">
        <v>0</v>
      </c>
      <c r="X172" s="177">
        <f>W172*H172</f>
        <v>0</v>
      </c>
      <c r="Y172" s="30"/>
      <c r="Z172" s="30"/>
      <c r="AA172" s="30"/>
      <c r="AB172" s="30"/>
      <c r="AC172" s="30"/>
      <c r="AD172" s="30"/>
      <c r="AE172" s="30"/>
      <c r="AR172" s="178" t="s">
        <v>252</v>
      </c>
      <c r="AT172" s="178" t="s">
        <v>161</v>
      </c>
      <c r="AU172" s="178" t="s">
        <v>84</v>
      </c>
      <c r="AY172" s="17" t="s">
        <v>159</v>
      </c>
      <c r="BE172" s="179">
        <f>IF(O172="základní",K172,0)</f>
        <v>0</v>
      </c>
      <c r="BF172" s="179">
        <f>IF(O172="snížená",K172,0)</f>
        <v>0</v>
      </c>
      <c r="BG172" s="179">
        <f>IF(O172="zákl. přenesená",K172,0)</f>
        <v>0</v>
      </c>
      <c r="BH172" s="179">
        <f>IF(O172="sníž. přenesená",K172,0)</f>
        <v>0</v>
      </c>
      <c r="BI172" s="179">
        <f>IF(O172="nulová",K172,0)</f>
        <v>0</v>
      </c>
      <c r="BJ172" s="17" t="s">
        <v>79</v>
      </c>
      <c r="BK172" s="179">
        <f>ROUND(P172*H172,2)</f>
        <v>0</v>
      </c>
      <c r="BL172" s="17" t="s">
        <v>252</v>
      </c>
      <c r="BM172" s="178" t="s">
        <v>391</v>
      </c>
    </row>
    <row r="173" spans="1:65" s="2" customFormat="1">
      <c r="A173" s="30"/>
      <c r="B173" s="31"/>
      <c r="C173" s="30"/>
      <c r="D173" s="180" t="s">
        <v>167</v>
      </c>
      <c r="E173" s="30"/>
      <c r="F173" s="181" t="s">
        <v>879</v>
      </c>
      <c r="G173" s="30"/>
      <c r="H173" s="30"/>
      <c r="I173" s="95"/>
      <c r="J173" s="95"/>
      <c r="K173" s="30"/>
      <c r="L173" s="30"/>
      <c r="M173" s="31"/>
      <c r="N173" s="182"/>
      <c r="O173" s="183"/>
      <c r="P173" s="56"/>
      <c r="Q173" s="56"/>
      <c r="R173" s="56"/>
      <c r="S173" s="56"/>
      <c r="T173" s="56"/>
      <c r="U173" s="56"/>
      <c r="V173" s="56"/>
      <c r="W173" s="56"/>
      <c r="X173" s="57"/>
      <c r="Y173" s="30"/>
      <c r="Z173" s="30"/>
      <c r="AA173" s="30"/>
      <c r="AB173" s="30"/>
      <c r="AC173" s="30"/>
      <c r="AD173" s="30"/>
      <c r="AE173" s="30"/>
      <c r="AT173" s="17" t="s">
        <v>167</v>
      </c>
      <c r="AU173" s="17" t="s">
        <v>84</v>
      </c>
    </row>
    <row r="174" spans="1:65" s="12" customFormat="1" ht="22.9" customHeight="1">
      <c r="B174" s="151"/>
      <c r="D174" s="152" t="s">
        <v>73</v>
      </c>
      <c r="E174" s="163" t="s">
        <v>667</v>
      </c>
      <c r="F174" s="163" t="s">
        <v>880</v>
      </c>
      <c r="I174" s="154"/>
      <c r="J174" s="154"/>
      <c r="K174" s="164">
        <f>BK174</f>
        <v>0</v>
      </c>
      <c r="M174" s="151"/>
      <c r="N174" s="156"/>
      <c r="O174" s="157"/>
      <c r="P174" s="157"/>
      <c r="Q174" s="158">
        <f>SUM(Q175:Q182)</f>
        <v>0</v>
      </c>
      <c r="R174" s="158">
        <f>SUM(R175:R182)</f>
        <v>0</v>
      </c>
      <c r="S174" s="157"/>
      <c r="T174" s="159">
        <f>SUM(T175:T182)</f>
        <v>0</v>
      </c>
      <c r="U174" s="157"/>
      <c r="V174" s="159">
        <f>SUM(V175:V182)</f>
        <v>0</v>
      </c>
      <c r="W174" s="157"/>
      <c r="X174" s="160">
        <f>SUM(X175:X182)</f>
        <v>0</v>
      </c>
      <c r="AR174" s="152" t="s">
        <v>79</v>
      </c>
      <c r="AT174" s="161" t="s">
        <v>73</v>
      </c>
      <c r="AU174" s="161" t="s">
        <v>79</v>
      </c>
      <c r="AY174" s="152" t="s">
        <v>159</v>
      </c>
      <c r="BK174" s="162">
        <f>SUM(BK175:BK182)</f>
        <v>0</v>
      </c>
    </row>
    <row r="175" spans="1:65" s="2" customFormat="1" ht="16.5" customHeight="1">
      <c r="A175" s="30"/>
      <c r="B175" s="165"/>
      <c r="C175" s="166" t="s">
        <v>8</v>
      </c>
      <c r="D175" s="166" t="s">
        <v>161</v>
      </c>
      <c r="E175" s="167" t="s">
        <v>881</v>
      </c>
      <c r="F175" s="168" t="s">
        <v>882</v>
      </c>
      <c r="G175" s="169" t="s">
        <v>842</v>
      </c>
      <c r="H175" s="170">
        <v>12</v>
      </c>
      <c r="I175" s="171"/>
      <c r="J175" s="171"/>
      <c r="K175" s="172">
        <f>ROUND(P175*H175,2)</f>
        <v>0</v>
      </c>
      <c r="L175" s="168" t="s">
        <v>837</v>
      </c>
      <c r="M175" s="31"/>
      <c r="N175" s="173" t="s">
        <v>1</v>
      </c>
      <c r="O175" s="174" t="s">
        <v>37</v>
      </c>
      <c r="P175" s="175">
        <f>I175+J175</f>
        <v>0</v>
      </c>
      <c r="Q175" s="175">
        <f>ROUND(I175*H175,2)</f>
        <v>0</v>
      </c>
      <c r="R175" s="175">
        <f>ROUND(J175*H175,2)</f>
        <v>0</v>
      </c>
      <c r="S175" s="56"/>
      <c r="T175" s="176">
        <f>S175*H175</f>
        <v>0</v>
      </c>
      <c r="U175" s="176">
        <v>0</v>
      </c>
      <c r="V175" s="176">
        <f>U175*H175</f>
        <v>0</v>
      </c>
      <c r="W175" s="176">
        <v>0</v>
      </c>
      <c r="X175" s="177">
        <f>W175*H175</f>
        <v>0</v>
      </c>
      <c r="Y175" s="30"/>
      <c r="Z175" s="30"/>
      <c r="AA175" s="30"/>
      <c r="AB175" s="30"/>
      <c r="AC175" s="30"/>
      <c r="AD175" s="30"/>
      <c r="AE175" s="30"/>
      <c r="AR175" s="178" t="s">
        <v>165</v>
      </c>
      <c r="AT175" s="178" t="s">
        <v>161</v>
      </c>
      <c r="AU175" s="178" t="s">
        <v>84</v>
      </c>
      <c r="AY175" s="17" t="s">
        <v>159</v>
      </c>
      <c r="BE175" s="179">
        <f>IF(O175="základní",K175,0)</f>
        <v>0</v>
      </c>
      <c r="BF175" s="179">
        <f>IF(O175="snížená",K175,0)</f>
        <v>0</v>
      </c>
      <c r="BG175" s="179">
        <f>IF(O175="zákl. přenesená",K175,0)</f>
        <v>0</v>
      </c>
      <c r="BH175" s="179">
        <f>IF(O175="sníž. přenesená",K175,0)</f>
        <v>0</v>
      </c>
      <c r="BI175" s="179">
        <f>IF(O175="nulová",K175,0)</f>
        <v>0</v>
      </c>
      <c r="BJ175" s="17" t="s">
        <v>79</v>
      </c>
      <c r="BK175" s="179">
        <f>ROUND(P175*H175,2)</f>
        <v>0</v>
      </c>
      <c r="BL175" s="17" t="s">
        <v>165</v>
      </c>
      <c r="BM175" s="178" t="s">
        <v>402</v>
      </c>
    </row>
    <row r="176" spans="1:65" s="2" customFormat="1">
      <c r="A176" s="30"/>
      <c r="B176" s="31"/>
      <c r="C176" s="30"/>
      <c r="D176" s="180" t="s">
        <v>167</v>
      </c>
      <c r="E176" s="30"/>
      <c r="F176" s="181" t="s">
        <v>882</v>
      </c>
      <c r="G176" s="30"/>
      <c r="H176" s="30"/>
      <c r="I176" s="95"/>
      <c r="J176" s="95"/>
      <c r="K176" s="30"/>
      <c r="L176" s="30"/>
      <c r="M176" s="31"/>
      <c r="N176" s="182"/>
      <c r="O176" s="183"/>
      <c r="P176" s="56"/>
      <c r="Q176" s="56"/>
      <c r="R176" s="56"/>
      <c r="S176" s="56"/>
      <c r="T176" s="56"/>
      <c r="U176" s="56"/>
      <c r="V176" s="56"/>
      <c r="W176" s="56"/>
      <c r="X176" s="57"/>
      <c r="Y176" s="30"/>
      <c r="Z176" s="30"/>
      <c r="AA176" s="30"/>
      <c r="AB176" s="30"/>
      <c r="AC176" s="30"/>
      <c r="AD176" s="30"/>
      <c r="AE176" s="30"/>
      <c r="AT176" s="17" t="s">
        <v>167</v>
      </c>
      <c r="AU176" s="17" t="s">
        <v>84</v>
      </c>
    </row>
    <row r="177" spans="1:65" s="2" customFormat="1" ht="16.5" customHeight="1">
      <c r="A177" s="30"/>
      <c r="B177" s="165"/>
      <c r="C177" s="166" t="s">
        <v>286</v>
      </c>
      <c r="D177" s="166" t="s">
        <v>161</v>
      </c>
      <c r="E177" s="167" t="s">
        <v>883</v>
      </c>
      <c r="F177" s="168" t="s">
        <v>884</v>
      </c>
      <c r="G177" s="169" t="s">
        <v>842</v>
      </c>
      <c r="H177" s="170">
        <v>3.5</v>
      </c>
      <c r="I177" s="171"/>
      <c r="J177" s="171"/>
      <c r="K177" s="172">
        <f>ROUND(P177*H177,2)</f>
        <v>0</v>
      </c>
      <c r="L177" s="168" t="s">
        <v>837</v>
      </c>
      <c r="M177" s="31"/>
      <c r="N177" s="173" t="s">
        <v>1</v>
      </c>
      <c r="O177" s="174" t="s">
        <v>37</v>
      </c>
      <c r="P177" s="175">
        <f>I177+J177</f>
        <v>0</v>
      </c>
      <c r="Q177" s="175">
        <f>ROUND(I177*H177,2)</f>
        <v>0</v>
      </c>
      <c r="R177" s="175">
        <f>ROUND(J177*H177,2)</f>
        <v>0</v>
      </c>
      <c r="S177" s="56"/>
      <c r="T177" s="176">
        <f>S177*H177</f>
        <v>0</v>
      </c>
      <c r="U177" s="176">
        <v>0</v>
      </c>
      <c r="V177" s="176">
        <f>U177*H177</f>
        <v>0</v>
      </c>
      <c r="W177" s="176">
        <v>0</v>
      </c>
      <c r="X177" s="177">
        <f>W177*H177</f>
        <v>0</v>
      </c>
      <c r="Y177" s="30"/>
      <c r="Z177" s="30"/>
      <c r="AA177" s="30"/>
      <c r="AB177" s="30"/>
      <c r="AC177" s="30"/>
      <c r="AD177" s="30"/>
      <c r="AE177" s="30"/>
      <c r="AR177" s="178" t="s">
        <v>165</v>
      </c>
      <c r="AT177" s="178" t="s">
        <v>161</v>
      </c>
      <c r="AU177" s="178" t="s">
        <v>84</v>
      </c>
      <c r="AY177" s="17" t="s">
        <v>159</v>
      </c>
      <c r="BE177" s="179">
        <f>IF(O177="základní",K177,0)</f>
        <v>0</v>
      </c>
      <c r="BF177" s="179">
        <f>IF(O177="snížená",K177,0)</f>
        <v>0</v>
      </c>
      <c r="BG177" s="179">
        <f>IF(O177="zákl. přenesená",K177,0)</f>
        <v>0</v>
      </c>
      <c r="BH177" s="179">
        <f>IF(O177="sníž. přenesená",K177,0)</f>
        <v>0</v>
      </c>
      <c r="BI177" s="179">
        <f>IF(O177="nulová",K177,0)</f>
        <v>0</v>
      </c>
      <c r="BJ177" s="17" t="s">
        <v>79</v>
      </c>
      <c r="BK177" s="179">
        <f>ROUND(P177*H177,2)</f>
        <v>0</v>
      </c>
      <c r="BL177" s="17" t="s">
        <v>165</v>
      </c>
      <c r="BM177" s="178" t="s">
        <v>412</v>
      </c>
    </row>
    <row r="178" spans="1:65" s="2" customFormat="1">
      <c r="A178" s="30"/>
      <c r="B178" s="31"/>
      <c r="C178" s="30"/>
      <c r="D178" s="180" t="s">
        <v>167</v>
      </c>
      <c r="E178" s="30"/>
      <c r="F178" s="181" t="s">
        <v>884</v>
      </c>
      <c r="G178" s="30"/>
      <c r="H178" s="30"/>
      <c r="I178" s="95"/>
      <c r="J178" s="95"/>
      <c r="K178" s="30"/>
      <c r="L178" s="30"/>
      <c r="M178" s="31"/>
      <c r="N178" s="182"/>
      <c r="O178" s="183"/>
      <c r="P178" s="56"/>
      <c r="Q178" s="56"/>
      <c r="R178" s="56"/>
      <c r="S178" s="56"/>
      <c r="T178" s="56"/>
      <c r="U178" s="56"/>
      <c r="V178" s="56"/>
      <c r="W178" s="56"/>
      <c r="X178" s="57"/>
      <c r="Y178" s="30"/>
      <c r="Z178" s="30"/>
      <c r="AA178" s="30"/>
      <c r="AB178" s="30"/>
      <c r="AC178" s="30"/>
      <c r="AD178" s="30"/>
      <c r="AE178" s="30"/>
      <c r="AT178" s="17" t="s">
        <v>167</v>
      </c>
      <c r="AU178" s="17" t="s">
        <v>84</v>
      </c>
    </row>
    <row r="179" spans="1:65" s="2" customFormat="1" ht="16.5" customHeight="1">
      <c r="A179" s="30"/>
      <c r="B179" s="165"/>
      <c r="C179" s="166" t="s">
        <v>293</v>
      </c>
      <c r="D179" s="166" t="s">
        <v>161</v>
      </c>
      <c r="E179" s="167" t="s">
        <v>885</v>
      </c>
      <c r="F179" s="168" t="s">
        <v>886</v>
      </c>
      <c r="G179" s="169" t="s">
        <v>842</v>
      </c>
      <c r="H179" s="170">
        <v>5.5</v>
      </c>
      <c r="I179" s="171"/>
      <c r="J179" s="171"/>
      <c r="K179" s="172">
        <f>ROUND(P179*H179,2)</f>
        <v>0</v>
      </c>
      <c r="L179" s="168" t="s">
        <v>837</v>
      </c>
      <c r="M179" s="31"/>
      <c r="N179" s="173" t="s">
        <v>1</v>
      </c>
      <c r="O179" s="174" t="s">
        <v>37</v>
      </c>
      <c r="P179" s="175">
        <f>I179+J179</f>
        <v>0</v>
      </c>
      <c r="Q179" s="175">
        <f>ROUND(I179*H179,2)</f>
        <v>0</v>
      </c>
      <c r="R179" s="175">
        <f>ROUND(J179*H179,2)</f>
        <v>0</v>
      </c>
      <c r="S179" s="56"/>
      <c r="T179" s="176">
        <f>S179*H179</f>
        <v>0</v>
      </c>
      <c r="U179" s="176">
        <v>0</v>
      </c>
      <c r="V179" s="176">
        <f>U179*H179</f>
        <v>0</v>
      </c>
      <c r="W179" s="176">
        <v>0</v>
      </c>
      <c r="X179" s="177">
        <f>W179*H179</f>
        <v>0</v>
      </c>
      <c r="Y179" s="30"/>
      <c r="Z179" s="30"/>
      <c r="AA179" s="30"/>
      <c r="AB179" s="30"/>
      <c r="AC179" s="30"/>
      <c r="AD179" s="30"/>
      <c r="AE179" s="30"/>
      <c r="AR179" s="178" t="s">
        <v>165</v>
      </c>
      <c r="AT179" s="178" t="s">
        <v>161</v>
      </c>
      <c r="AU179" s="178" t="s">
        <v>84</v>
      </c>
      <c r="AY179" s="17" t="s">
        <v>159</v>
      </c>
      <c r="BE179" s="179">
        <f>IF(O179="základní",K179,0)</f>
        <v>0</v>
      </c>
      <c r="BF179" s="179">
        <f>IF(O179="snížená",K179,0)</f>
        <v>0</v>
      </c>
      <c r="BG179" s="179">
        <f>IF(O179="zákl. přenesená",K179,0)</f>
        <v>0</v>
      </c>
      <c r="BH179" s="179">
        <f>IF(O179="sníž. přenesená",K179,0)</f>
        <v>0</v>
      </c>
      <c r="BI179" s="179">
        <f>IF(O179="nulová",K179,0)</f>
        <v>0</v>
      </c>
      <c r="BJ179" s="17" t="s">
        <v>79</v>
      </c>
      <c r="BK179" s="179">
        <f>ROUND(P179*H179,2)</f>
        <v>0</v>
      </c>
      <c r="BL179" s="17" t="s">
        <v>165</v>
      </c>
      <c r="BM179" s="178" t="s">
        <v>423</v>
      </c>
    </row>
    <row r="180" spans="1:65" s="2" customFormat="1">
      <c r="A180" s="30"/>
      <c r="B180" s="31"/>
      <c r="C180" s="30"/>
      <c r="D180" s="180" t="s">
        <v>167</v>
      </c>
      <c r="E180" s="30"/>
      <c r="F180" s="181" t="s">
        <v>886</v>
      </c>
      <c r="G180" s="30"/>
      <c r="H180" s="30"/>
      <c r="I180" s="95"/>
      <c r="J180" s="95"/>
      <c r="K180" s="30"/>
      <c r="L180" s="30"/>
      <c r="M180" s="31"/>
      <c r="N180" s="182"/>
      <c r="O180" s="183"/>
      <c r="P180" s="56"/>
      <c r="Q180" s="56"/>
      <c r="R180" s="56"/>
      <c r="S180" s="56"/>
      <c r="T180" s="56"/>
      <c r="U180" s="56"/>
      <c r="V180" s="56"/>
      <c r="W180" s="56"/>
      <c r="X180" s="57"/>
      <c r="Y180" s="30"/>
      <c r="Z180" s="30"/>
      <c r="AA180" s="30"/>
      <c r="AB180" s="30"/>
      <c r="AC180" s="30"/>
      <c r="AD180" s="30"/>
      <c r="AE180" s="30"/>
      <c r="AT180" s="17" t="s">
        <v>167</v>
      </c>
      <c r="AU180" s="17" t="s">
        <v>84</v>
      </c>
    </row>
    <row r="181" spans="1:65" s="2" customFormat="1" ht="21.75" customHeight="1">
      <c r="A181" s="30"/>
      <c r="B181" s="165"/>
      <c r="C181" s="166" t="s">
        <v>298</v>
      </c>
      <c r="D181" s="166" t="s">
        <v>161</v>
      </c>
      <c r="E181" s="167" t="s">
        <v>887</v>
      </c>
      <c r="F181" s="168" t="s">
        <v>888</v>
      </c>
      <c r="G181" s="169" t="s">
        <v>842</v>
      </c>
      <c r="H181" s="170">
        <v>14</v>
      </c>
      <c r="I181" s="171"/>
      <c r="J181" s="171"/>
      <c r="K181" s="172">
        <f>ROUND(P181*H181,2)</f>
        <v>0</v>
      </c>
      <c r="L181" s="168" t="s">
        <v>837</v>
      </c>
      <c r="M181" s="31"/>
      <c r="N181" s="173" t="s">
        <v>1</v>
      </c>
      <c r="O181" s="174" t="s">
        <v>37</v>
      </c>
      <c r="P181" s="175">
        <f>I181+J181</f>
        <v>0</v>
      </c>
      <c r="Q181" s="175">
        <f>ROUND(I181*H181,2)</f>
        <v>0</v>
      </c>
      <c r="R181" s="175">
        <f>ROUND(J181*H181,2)</f>
        <v>0</v>
      </c>
      <c r="S181" s="56"/>
      <c r="T181" s="176">
        <f>S181*H181</f>
        <v>0</v>
      </c>
      <c r="U181" s="176">
        <v>0</v>
      </c>
      <c r="V181" s="176">
        <f>U181*H181</f>
        <v>0</v>
      </c>
      <c r="W181" s="176">
        <v>0</v>
      </c>
      <c r="X181" s="177">
        <f>W181*H181</f>
        <v>0</v>
      </c>
      <c r="Y181" s="30"/>
      <c r="Z181" s="30"/>
      <c r="AA181" s="30"/>
      <c r="AB181" s="30"/>
      <c r="AC181" s="30"/>
      <c r="AD181" s="30"/>
      <c r="AE181" s="30"/>
      <c r="AR181" s="178" t="s">
        <v>165</v>
      </c>
      <c r="AT181" s="178" t="s">
        <v>161</v>
      </c>
      <c r="AU181" s="178" t="s">
        <v>84</v>
      </c>
      <c r="AY181" s="17" t="s">
        <v>159</v>
      </c>
      <c r="BE181" s="179">
        <f>IF(O181="základní",K181,0)</f>
        <v>0</v>
      </c>
      <c r="BF181" s="179">
        <f>IF(O181="snížená",K181,0)</f>
        <v>0</v>
      </c>
      <c r="BG181" s="179">
        <f>IF(O181="zákl. přenesená",K181,0)</f>
        <v>0</v>
      </c>
      <c r="BH181" s="179">
        <f>IF(O181="sníž. přenesená",K181,0)</f>
        <v>0</v>
      </c>
      <c r="BI181" s="179">
        <f>IF(O181="nulová",K181,0)</f>
        <v>0</v>
      </c>
      <c r="BJ181" s="17" t="s">
        <v>79</v>
      </c>
      <c r="BK181" s="179">
        <f>ROUND(P181*H181,2)</f>
        <v>0</v>
      </c>
      <c r="BL181" s="17" t="s">
        <v>165</v>
      </c>
      <c r="BM181" s="178" t="s">
        <v>436</v>
      </c>
    </row>
    <row r="182" spans="1:65" s="2" customFormat="1" ht="19.5">
      <c r="A182" s="30"/>
      <c r="B182" s="31"/>
      <c r="C182" s="30"/>
      <c r="D182" s="180" t="s">
        <v>167</v>
      </c>
      <c r="E182" s="30"/>
      <c r="F182" s="181" t="s">
        <v>888</v>
      </c>
      <c r="G182" s="30"/>
      <c r="H182" s="30"/>
      <c r="I182" s="95"/>
      <c r="J182" s="95"/>
      <c r="K182" s="30"/>
      <c r="L182" s="30"/>
      <c r="M182" s="31"/>
      <c r="N182" s="182"/>
      <c r="O182" s="183"/>
      <c r="P182" s="56"/>
      <c r="Q182" s="56"/>
      <c r="R182" s="56"/>
      <c r="S182" s="56"/>
      <c r="T182" s="56"/>
      <c r="U182" s="56"/>
      <c r="V182" s="56"/>
      <c r="W182" s="56"/>
      <c r="X182" s="57"/>
      <c r="Y182" s="30"/>
      <c r="Z182" s="30"/>
      <c r="AA182" s="30"/>
      <c r="AB182" s="30"/>
      <c r="AC182" s="30"/>
      <c r="AD182" s="30"/>
      <c r="AE182" s="30"/>
      <c r="AT182" s="17" t="s">
        <v>167</v>
      </c>
      <c r="AU182" s="17" t="s">
        <v>84</v>
      </c>
    </row>
    <row r="183" spans="1:65" s="12" customFormat="1" ht="22.9" customHeight="1">
      <c r="B183" s="151"/>
      <c r="D183" s="152" t="s">
        <v>73</v>
      </c>
      <c r="E183" s="163" t="s">
        <v>702</v>
      </c>
      <c r="F183" s="163" t="s">
        <v>889</v>
      </c>
      <c r="I183" s="154"/>
      <c r="J183" s="154"/>
      <c r="K183" s="164">
        <f>BK183</f>
        <v>0</v>
      </c>
      <c r="M183" s="151"/>
      <c r="N183" s="156"/>
      <c r="O183" s="157"/>
      <c r="P183" s="157"/>
      <c r="Q183" s="158">
        <f>SUM(Q184:Q191)</f>
        <v>0</v>
      </c>
      <c r="R183" s="158">
        <f>SUM(R184:R191)</f>
        <v>0</v>
      </c>
      <c r="S183" s="157"/>
      <c r="T183" s="159">
        <f>SUM(T184:T191)</f>
        <v>0</v>
      </c>
      <c r="U183" s="157"/>
      <c r="V183" s="159">
        <f>SUM(V184:V191)</f>
        <v>6.5489999999999993E-2</v>
      </c>
      <c r="W183" s="157"/>
      <c r="X183" s="160">
        <f>SUM(X184:X191)</f>
        <v>0</v>
      </c>
      <c r="AR183" s="152" t="s">
        <v>79</v>
      </c>
      <c r="AT183" s="161" t="s">
        <v>73</v>
      </c>
      <c r="AU183" s="161" t="s">
        <v>79</v>
      </c>
      <c r="AY183" s="152" t="s">
        <v>159</v>
      </c>
      <c r="BK183" s="162">
        <f>SUM(BK184:BK191)</f>
        <v>0</v>
      </c>
    </row>
    <row r="184" spans="1:65" s="2" customFormat="1" ht="16.5" customHeight="1">
      <c r="A184" s="30"/>
      <c r="B184" s="165"/>
      <c r="C184" s="166" t="s">
        <v>304</v>
      </c>
      <c r="D184" s="166" t="s">
        <v>161</v>
      </c>
      <c r="E184" s="167" t="s">
        <v>890</v>
      </c>
      <c r="F184" s="168" t="s">
        <v>891</v>
      </c>
      <c r="G184" s="169" t="s">
        <v>266</v>
      </c>
      <c r="H184" s="170">
        <v>8</v>
      </c>
      <c r="I184" s="171"/>
      <c r="J184" s="171"/>
      <c r="K184" s="172">
        <f>ROUND(P184*H184,2)</f>
        <v>0</v>
      </c>
      <c r="L184" s="168" t="s">
        <v>837</v>
      </c>
      <c r="M184" s="31"/>
      <c r="N184" s="173" t="s">
        <v>1</v>
      </c>
      <c r="O184" s="174" t="s">
        <v>37</v>
      </c>
      <c r="P184" s="175">
        <f>I184+J184</f>
        <v>0</v>
      </c>
      <c r="Q184" s="175">
        <f>ROUND(I184*H184,2)</f>
        <v>0</v>
      </c>
      <c r="R184" s="175">
        <f>ROUND(J184*H184,2)</f>
        <v>0</v>
      </c>
      <c r="S184" s="56"/>
      <c r="T184" s="176">
        <f>S184*H184</f>
        <v>0</v>
      </c>
      <c r="U184" s="176">
        <v>3.2200000000000002E-3</v>
      </c>
      <c r="V184" s="176">
        <f>U184*H184</f>
        <v>2.5760000000000002E-2</v>
      </c>
      <c r="W184" s="176">
        <v>0</v>
      </c>
      <c r="X184" s="177">
        <f>W184*H184</f>
        <v>0</v>
      </c>
      <c r="Y184" s="30"/>
      <c r="Z184" s="30"/>
      <c r="AA184" s="30"/>
      <c r="AB184" s="30"/>
      <c r="AC184" s="30"/>
      <c r="AD184" s="30"/>
      <c r="AE184" s="30"/>
      <c r="AR184" s="178" t="s">
        <v>165</v>
      </c>
      <c r="AT184" s="178" t="s">
        <v>161</v>
      </c>
      <c r="AU184" s="178" t="s">
        <v>84</v>
      </c>
      <c r="AY184" s="17" t="s">
        <v>159</v>
      </c>
      <c r="BE184" s="179">
        <f>IF(O184="základní",K184,0)</f>
        <v>0</v>
      </c>
      <c r="BF184" s="179">
        <f>IF(O184="snížená",K184,0)</f>
        <v>0</v>
      </c>
      <c r="BG184" s="179">
        <f>IF(O184="zákl. přenesená",K184,0)</f>
        <v>0</v>
      </c>
      <c r="BH184" s="179">
        <f>IF(O184="sníž. přenesená",K184,0)</f>
        <v>0</v>
      </c>
      <c r="BI184" s="179">
        <f>IF(O184="nulová",K184,0)</f>
        <v>0</v>
      </c>
      <c r="BJ184" s="17" t="s">
        <v>79</v>
      </c>
      <c r="BK184" s="179">
        <f>ROUND(P184*H184,2)</f>
        <v>0</v>
      </c>
      <c r="BL184" s="17" t="s">
        <v>165</v>
      </c>
      <c r="BM184" s="178" t="s">
        <v>454</v>
      </c>
    </row>
    <row r="185" spans="1:65" s="2" customFormat="1">
      <c r="A185" s="30"/>
      <c r="B185" s="31"/>
      <c r="C185" s="30"/>
      <c r="D185" s="180" t="s">
        <v>167</v>
      </c>
      <c r="E185" s="30"/>
      <c r="F185" s="181" t="s">
        <v>891</v>
      </c>
      <c r="G185" s="30"/>
      <c r="H185" s="30"/>
      <c r="I185" s="95"/>
      <c r="J185" s="95"/>
      <c r="K185" s="30"/>
      <c r="L185" s="30"/>
      <c r="M185" s="31"/>
      <c r="N185" s="182"/>
      <c r="O185" s="183"/>
      <c r="P185" s="56"/>
      <c r="Q185" s="56"/>
      <c r="R185" s="56"/>
      <c r="S185" s="56"/>
      <c r="T185" s="56"/>
      <c r="U185" s="56"/>
      <c r="V185" s="56"/>
      <c r="W185" s="56"/>
      <c r="X185" s="57"/>
      <c r="Y185" s="30"/>
      <c r="Z185" s="30"/>
      <c r="AA185" s="30"/>
      <c r="AB185" s="30"/>
      <c r="AC185" s="30"/>
      <c r="AD185" s="30"/>
      <c r="AE185" s="30"/>
      <c r="AT185" s="17" t="s">
        <v>167</v>
      </c>
      <c r="AU185" s="17" t="s">
        <v>84</v>
      </c>
    </row>
    <row r="186" spans="1:65" s="2" customFormat="1" ht="16.5" customHeight="1">
      <c r="A186" s="30"/>
      <c r="B186" s="165"/>
      <c r="C186" s="166" t="s">
        <v>309</v>
      </c>
      <c r="D186" s="166" t="s">
        <v>161</v>
      </c>
      <c r="E186" s="167" t="s">
        <v>892</v>
      </c>
      <c r="F186" s="168" t="s">
        <v>893</v>
      </c>
      <c r="G186" s="169" t="s">
        <v>266</v>
      </c>
      <c r="H186" s="170">
        <v>1</v>
      </c>
      <c r="I186" s="171"/>
      <c r="J186" s="171"/>
      <c r="K186" s="172">
        <f>ROUND(P186*H186,2)</f>
        <v>0</v>
      </c>
      <c r="L186" s="168" t="s">
        <v>837</v>
      </c>
      <c r="M186" s="31"/>
      <c r="N186" s="173" t="s">
        <v>1</v>
      </c>
      <c r="O186" s="174" t="s">
        <v>37</v>
      </c>
      <c r="P186" s="175">
        <f>I186+J186</f>
        <v>0</v>
      </c>
      <c r="Q186" s="175">
        <f>ROUND(I186*H186,2)</f>
        <v>0</v>
      </c>
      <c r="R186" s="175">
        <f>ROUND(J186*H186,2)</f>
        <v>0</v>
      </c>
      <c r="S186" s="56"/>
      <c r="T186" s="176">
        <f>S186*H186</f>
        <v>0</v>
      </c>
      <c r="U186" s="176">
        <v>2.14E-3</v>
      </c>
      <c r="V186" s="176">
        <f>U186*H186</f>
        <v>2.14E-3</v>
      </c>
      <c r="W186" s="176">
        <v>0</v>
      </c>
      <c r="X186" s="177">
        <f>W186*H186</f>
        <v>0</v>
      </c>
      <c r="Y186" s="30"/>
      <c r="Z186" s="30"/>
      <c r="AA186" s="30"/>
      <c r="AB186" s="30"/>
      <c r="AC186" s="30"/>
      <c r="AD186" s="30"/>
      <c r="AE186" s="30"/>
      <c r="AR186" s="178" t="s">
        <v>165</v>
      </c>
      <c r="AT186" s="178" t="s">
        <v>161</v>
      </c>
      <c r="AU186" s="178" t="s">
        <v>84</v>
      </c>
      <c r="AY186" s="17" t="s">
        <v>159</v>
      </c>
      <c r="BE186" s="179">
        <f>IF(O186="základní",K186,0)</f>
        <v>0</v>
      </c>
      <c r="BF186" s="179">
        <f>IF(O186="snížená",K186,0)</f>
        <v>0</v>
      </c>
      <c r="BG186" s="179">
        <f>IF(O186="zákl. přenesená",K186,0)</f>
        <v>0</v>
      </c>
      <c r="BH186" s="179">
        <f>IF(O186="sníž. přenesená",K186,0)</f>
        <v>0</v>
      </c>
      <c r="BI186" s="179">
        <f>IF(O186="nulová",K186,0)</f>
        <v>0</v>
      </c>
      <c r="BJ186" s="17" t="s">
        <v>79</v>
      </c>
      <c r="BK186" s="179">
        <f>ROUND(P186*H186,2)</f>
        <v>0</v>
      </c>
      <c r="BL186" s="17" t="s">
        <v>165</v>
      </c>
      <c r="BM186" s="178" t="s">
        <v>464</v>
      </c>
    </row>
    <row r="187" spans="1:65" s="2" customFormat="1">
      <c r="A187" s="30"/>
      <c r="B187" s="31"/>
      <c r="C187" s="30"/>
      <c r="D187" s="180" t="s">
        <v>167</v>
      </c>
      <c r="E187" s="30"/>
      <c r="F187" s="181" t="s">
        <v>893</v>
      </c>
      <c r="G187" s="30"/>
      <c r="H187" s="30"/>
      <c r="I187" s="95"/>
      <c r="J187" s="95"/>
      <c r="K187" s="30"/>
      <c r="L187" s="30"/>
      <c r="M187" s="31"/>
      <c r="N187" s="182"/>
      <c r="O187" s="183"/>
      <c r="P187" s="56"/>
      <c r="Q187" s="56"/>
      <c r="R187" s="56"/>
      <c r="S187" s="56"/>
      <c r="T187" s="56"/>
      <c r="U187" s="56"/>
      <c r="V187" s="56"/>
      <c r="W187" s="56"/>
      <c r="X187" s="57"/>
      <c r="Y187" s="30"/>
      <c r="Z187" s="30"/>
      <c r="AA187" s="30"/>
      <c r="AB187" s="30"/>
      <c r="AC187" s="30"/>
      <c r="AD187" s="30"/>
      <c r="AE187" s="30"/>
      <c r="AT187" s="17" t="s">
        <v>167</v>
      </c>
      <c r="AU187" s="17" t="s">
        <v>84</v>
      </c>
    </row>
    <row r="188" spans="1:65" s="2" customFormat="1" ht="16.5" customHeight="1">
      <c r="A188" s="30"/>
      <c r="B188" s="165"/>
      <c r="C188" s="166" t="s">
        <v>315</v>
      </c>
      <c r="D188" s="166" t="s">
        <v>161</v>
      </c>
      <c r="E188" s="167" t="s">
        <v>894</v>
      </c>
      <c r="F188" s="168" t="s">
        <v>895</v>
      </c>
      <c r="G188" s="169" t="s">
        <v>173</v>
      </c>
      <c r="H188" s="170">
        <v>1</v>
      </c>
      <c r="I188" s="171"/>
      <c r="J188" s="171"/>
      <c r="K188" s="172">
        <f>ROUND(P188*H188,2)</f>
        <v>0</v>
      </c>
      <c r="L188" s="231" t="s">
        <v>1043</v>
      </c>
      <c r="M188" s="31"/>
      <c r="N188" s="173" t="s">
        <v>1</v>
      </c>
      <c r="O188" s="174" t="s">
        <v>37</v>
      </c>
      <c r="P188" s="175">
        <f>I188+J188</f>
        <v>0</v>
      </c>
      <c r="Q188" s="175">
        <f>ROUND(I188*H188,2)</f>
        <v>0</v>
      </c>
      <c r="R188" s="175">
        <f>ROUND(J188*H188,2)</f>
        <v>0</v>
      </c>
      <c r="S188" s="56"/>
      <c r="T188" s="176">
        <f>S188*H188</f>
        <v>0</v>
      </c>
      <c r="U188" s="176">
        <v>0</v>
      </c>
      <c r="V188" s="176">
        <f>U188*H188</f>
        <v>0</v>
      </c>
      <c r="W188" s="176">
        <v>0</v>
      </c>
      <c r="X188" s="177">
        <f>W188*H188</f>
        <v>0</v>
      </c>
      <c r="Y188" s="30"/>
      <c r="Z188" s="30"/>
      <c r="AA188" s="30"/>
      <c r="AB188" s="30"/>
      <c r="AC188" s="30"/>
      <c r="AD188" s="30"/>
      <c r="AE188" s="30"/>
      <c r="AR188" s="178" t="s">
        <v>165</v>
      </c>
      <c r="AT188" s="178" t="s">
        <v>161</v>
      </c>
      <c r="AU188" s="178" t="s">
        <v>84</v>
      </c>
      <c r="AY188" s="17" t="s">
        <v>159</v>
      </c>
      <c r="BE188" s="179">
        <f>IF(O188="základní",K188,0)</f>
        <v>0</v>
      </c>
      <c r="BF188" s="179">
        <f>IF(O188="snížená",K188,0)</f>
        <v>0</v>
      </c>
      <c r="BG188" s="179">
        <f>IF(O188="zákl. přenesená",K188,0)</f>
        <v>0</v>
      </c>
      <c r="BH188" s="179">
        <f>IF(O188="sníž. přenesená",K188,0)</f>
        <v>0</v>
      </c>
      <c r="BI188" s="179">
        <f>IF(O188="nulová",K188,0)</f>
        <v>0</v>
      </c>
      <c r="BJ188" s="17" t="s">
        <v>79</v>
      </c>
      <c r="BK188" s="179">
        <f>ROUND(P188*H188,2)</f>
        <v>0</v>
      </c>
      <c r="BL188" s="17" t="s">
        <v>165</v>
      </c>
      <c r="BM188" s="178" t="s">
        <v>474</v>
      </c>
    </row>
    <row r="189" spans="1:65" s="2" customFormat="1">
      <c r="A189" s="30"/>
      <c r="B189" s="31"/>
      <c r="C189" s="30"/>
      <c r="D189" s="180" t="s">
        <v>167</v>
      </c>
      <c r="E189" s="30"/>
      <c r="F189" s="181" t="s">
        <v>895</v>
      </c>
      <c r="G189" s="30"/>
      <c r="H189" s="30"/>
      <c r="I189" s="95"/>
      <c r="J189" s="95"/>
      <c r="K189" s="30"/>
      <c r="L189" s="30"/>
      <c r="M189" s="31"/>
      <c r="N189" s="182"/>
      <c r="O189" s="183"/>
      <c r="P189" s="56"/>
      <c r="Q189" s="56"/>
      <c r="R189" s="56"/>
      <c r="S189" s="56"/>
      <c r="T189" s="56"/>
      <c r="U189" s="56"/>
      <c r="V189" s="56"/>
      <c r="W189" s="56"/>
      <c r="X189" s="57"/>
      <c r="Y189" s="30"/>
      <c r="Z189" s="30"/>
      <c r="AA189" s="30"/>
      <c r="AB189" s="30"/>
      <c r="AC189" s="30"/>
      <c r="AD189" s="30"/>
      <c r="AE189" s="30"/>
      <c r="AT189" s="17" t="s">
        <v>167</v>
      </c>
      <c r="AU189" s="17" t="s">
        <v>84</v>
      </c>
    </row>
    <row r="190" spans="1:65" s="2" customFormat="1" ht="21.75" customHeight="1">
      <c r="A190" s="30"/>
      <c r="B190" s="165"/>
      <c r="C190" s="166" t="s">
        <v>319</v>
      </c>
      <c r="D190" s="166" t="s">
        <v>161</v>
      </c>
      <c r="E190" s="167" t="s">
        <v>896</v>
      </c>
      <c r="F190" s="168" t="s">
        <v>897</v>
      </c>
      <c r="G190" s="169" t="s">
        <v>173</v>
      </c>
      <c r="H190" s="170">
        <v>1</v>
      </c>
      <c r="I190" s="171"/>
      <c r="J190" s="171"/>
      <c r="K190" s="172">
        <f>ROUND(P190*H190,2)</f>
        <v>0</v>
      </c>
      <c r="L190" s="168" t="s">
        <v>837</v>
      </c>
      <c r="M190" s="31"/>
      <c r="N190" s="173" t="s">
        <v>1</v>
      </c>
      <c r="O190" s="174" t="s">
        <v>37</v>
      </c>
      <c r="P190" s="175">
        <f>I190+J190</f>
        <v>0</v>
      </c>
      <c r="Q190" s="175">
        <f>ROUND(I190*H190,2)</f>
        <v>0</v>
      </c>
      <c r="R190" s="175">
        <f>ROUND(J190*H190,2)</f>
        <v>0</v>
      </c>
      <c r="S190" s="56"/>
      <c r="T190" s="176">
        <f>S190*H190</f>
        <v>0</v>
      </c>
      <c r="U190" s="176">
        <v>3.7589999999999998E-2</v>
      </c>
      <c r="V190" s="176">
        <f>U190*H190</f>
        <v>3.7589999999999998E-2</v>
      </c>
      <c r="W190" s="176">
        <v>0</v>
      </c>
      <c r="X190" s="177">
        <f>W190*H190</f>
        <v>0</v>
      </c>
      <c r="Y190" s="30"/>
      <c r="Z190" s="30"/>
      <c r="AA190" s="30"/>
      <c r="AB190" s="30"/>
      <c r="AC190" s="30"/>
      <c r="AD190" s="30"/>
      <c r="AE190" s="30"/>
      <c r="AR190" s="178" t="s">
        <v>165</v>
      </c>
      <c r="AT190" s="178" t="s">
        <v>161</v>
      </c>
      <c r="AU190" s="178" t="s">
        <v>84</v>
      </c>
      <c r="AY190" s="17" t="s">
        <v>159</v>
      </c>
      <c r="BE190" s="179">
        <f>IF(O190="základní",K190,0)</f>
        <v>0</v>
      </c>
      <c r="BF190" s="179">
        <f>IF(O190="snížená",K190,0)</f>
        <v>0</v>
      </c>
      <c r="BG190" s="179">
        <f>IF(O190="zákl. přenesená",K190,0)</f>
        <v>0</v>
      </c>
      <c r="BH190" s="179">
        <f>IF(O190="sníž. přenesená",K190,0)</f>
        <v>0</v>
      </c>
      <c r="BI190" s="179">
        <f>IF(O190="nulová",K190,0)</f>
        <v>0</v>
      </c>
      <c r="BJ190" s="17" t="s">
        <v>79</v>
      </c>
      <c r="BK190" s="179">
        <f>ROUND(P190*H190,2)</f>
        <v>0</v>
      </c>
      <c r="BL190" s="17" t="s">
        <v>165</v>
      </c>
      <c r="BM190" s="178" t="s">
        <v>485</v>
      </c>
    </row>
    <row r="191" spans="1:65" s="2" customFormat="1">
      <c r="A191" s="30"/>
      <c r="B191" s="31"/>
      <c r="C191" s="30"/>
      <c r="D191" s="180" t="s">
        <v>167</v>
      </c>
      <c r="E191" s="30"/>
      <c r="F191" s="181" t="s">
        <v>897</v>
      </c>
      <c r="G191" s="30"/>
      <c r="H191" s="30"/>
      <c r="I191" s="95"/>
      <c r="J191" s="95"/>
      <c r="K191" s="30"/>
      <c r="L191" s="30"/>
      <c r="M191" s="31"/>
      <c r="N191" s="182"/>
      <c r="O191" s="183"/>
      <c r="P191" s="56"/>
      <c r="Q191" s="56"/>
      <c r="R191" s="56"/>
      <c r="S191" s="56"/>
      <c r="T191" s="56"/>
      <c r="U191" s="56"/>
      <c r="V191" s="56"/>
      <c r="W191" s="56"/>
      <c r="X191" s="57"/>
      <c r="Y191" s="30"/>
      <c r="Z191" s="30"/>
      <c r="AA191" s="30"/>
      <c r="AB191" s="30"/>
      <c r="AC191" s="30"/>
      <c r="AD191" s="30"/>
      <c r="AE191" s="30"/>
      <c r="AT191" s="17" t="s">
        <v>167</v>
      </c>
      <c r="AU191" s="17" t="s">
        <v>84</v>
      </c>
    </row>
    <row r="192" spans="1:65" s="12" customFormat="1" ht="22.9" customHeight="1">
      <c r="B192" s="151"/>
      <c r="D192" s="152" t="s">
        <v>73</v>
      </c>
      <c r="E192" s="163" t="s">
        <v>898</v>
      </c>
      <c r="F192" s="163" t="s">
        <v>899</v>
      </c>
      <c r="I192" s="154"/>
      <c r="J192" s="154"/>
      <c r="K192" s="164">
        <f>BK192</f>
        <v>0</v>
      </c>
      <c r="M192" s="151"/>
      <c r="N192" s="156"/>
      <c r="O192" s="157"/>
      <c r="P192" s="157"/>
      <c r="Q192" s="158">
        <f>SUM(Q193:Q206)</f>
        <v>0</v>
      </c>
      <c r="R192" s="158">
        <f>SUM(R193:R206)</f>
        <v>0</v>
      </c>
      <c r="S192" s="157"/>
      <c r="T192" s="159">
        <f>SUM(T193:T206)</f>
        <v>0</v>
      </c>
      <c r="U192" s="157"/>
      <c r="V192" s="159">
        <f>SUM(V193:V206)</f>
        <v>0</v>
      </c>
      <c r="W192" s="157"/>
      <c r="X192" s="160">
        <f>SUM(X193:X206)</f>
        <v>0</v>
      </c>
      <c r="AR192" s="152" t="s">
        <v>79</v>
      </c>
      <c r="AT192" s="161" t="s">
        <v>73</v>
      </c>
      <c r="AU192" s="161" t="s">
        <v>79</v>
      </c>
      <c r="AY192" s="152" t="s">
        <v>159</v>
      </c>
      <c r="BK192" s="162">
        <f>SUM(BK193:BK206)</f>
        <v>0</v>
      </c>
    </row>
    <row r="193" spans="1:65" s="2" customFormat="1" ht="16.5" customHeight="1">
      <c r="A193" s="30"/>
      <c r="B193" s="165"/>
      <c r="C193" s="166" t="s">
        <v>328</v>
      </c>
      <c r="D193" s="166" t="s">
        <v>161</v>
      </c>
      <c r="E193" s="167" t="s">
        <v>900</v>
      </c>
      <c r="F193" s="168" t="s">
        <v>901</v>
      </c>
      <c r="G193" s="169" t="s">
        <v>177</v>
      </c>
      <c r="H193" s="170">
        <v>0.25</v>
      </c>
      <c r="I193" s="171"/>
      <c r="J193" s="171"/>
      <c r="K193" s="172">
        <f>ROUND(P193*H193,2)</f>
        <v>0</v>
      </c>
      <c r="L193" s="168" t="s">
        <v>837</v>
      </c>
      <c r="M193" s="31"/>
      <c r="N193" s="173" t="s">
        <v>1</v>
      </c>
      <c r="O193" s="174" t="s">
        <v>37</v>
      </c>
      <c r="P193" s="175">
        <f>I193+J193</f>
        <v>0</v>
      </c>
      <c r="Q193" s="175">
        <f>ROUND(I193*H193,2)</f>
        <v>0</v>
      </c>
      <c r="R193" s="175">
        <f>ROUND(J193*H193,2)</f>
        <v>0</v>
      </c>
      <c r="S193" s="56"/>
      <c r="T193" s="176">
        <f>S193*H193</f>
        <v>0</v>
      </c>
      <c r="U193" s="176">
        <v>0</v>
      </c>
      <c r="V193" s="176">
        <f>U193*H193</f>
        <v>0</v>
      </c>
      <c r="W193" s="176">
        <v>0</v>
      </c>
      <c r="X193" s="177">
        <f>W193*H193</f>
        <v>0</v>
      </c>
      <c r="Y193" s="30"/>
      <c r="Z193" s="30"/>
      <c r="AA193" s="30"/>
      <c r="AB193" s="30"/>
      <c r="AC193" s="30"/>
      <c r="AD193" s="30"/>
      <c r="AE193" s="30"/>
      <c r="AR193" s="178" t="s">
        <v>165</v>
      </c>
      <c r="AT193" s="178" t="s">
        <v>161</v>
      </c>
      <c r="AU193" s="178" t="s">
        <v>84</v>
      </c>
      <c r="AY193" s="17" t="s">
        <v>159</v>
      </c>
      <c r="BE193" s="179">
        <f>IF(O193="základní",K193,0)</f>
        <v>0</v>
      </c>
      <c r="BF193" s="179">
        <f>IF(O193="snížená",K193,0)</f>
        <v>0</v>
      </c>
      <c r="BG193" s="179">
        <f>IF(O193="zákl. přenesená",K193,0)</f>
        <v>0</v>
      </c>
      <c r="BH193" s="179">
        <f>IF(O193="sníž. přenesená",K193,0)</f>
        <v>0</v>
      </c>
      <c r="BI193" s="179">
        <f>IF(O193="nulová",K193,0)</f>
        <v>0</v>
      </c>
      <c r="BJ193" s="17" t="s">
        <v>79</v>
      </c>
      <c r="BK193" s="179">
        <f>ROUND(P193*H193,2)</f>
        <v>0</v>
      </c>
      <c r="BL193" s="17" t="s">
        <v>165</v>
      </c>
      <c r="BM193" s="178" t="s">
        <v>501</v>
      </c>
    </row>
    <row r="194" spans="1:65" s="2" customFormat="1">
      <c r="A194" s="30"/>
      <c r="B194" s="31"/>
      <c r="C194" s="30"/>
      <c r="D194" s="180" t="s">
        <v>167</v>
      </c>
      <c r="E194" s="30"/>
      <c r="F194" s="181" t="s">
        <v>901</v>
      </c>
      <c r="G194" s="30"/>
      <c r="H194" s="30"/>
      <c r="I194" s="95"/>
      <c r="J194" s="95"/>
      <c r="K194" s="30"/>
      <c r="L194" s="30"/>
      <c r="M194" s="31"/>
      <c r="N194" s="182"/>
      <c r="O194" s="183"/>
      <c r="P194" s="56"/>
      <c r="Q194" s="56"/>
      <c r="R194" s="56"/>
      <c r="S194" s="56"/>
      <c r="T194" s="56"/>
      <c r="U194" s="56"/>
      <c r="V194" s="56"/>
      <c r="W194" s="56"/>
      <c r="X194" s="57"/>
      <c r="Y194" s="30"/>
      <c r="Z194" s="30"/>
      <c r="AA194" s="30"/>
      <c r="AB194" s="30"/>
      <c r="AC194" s="30"/>
      <c r="AD194" s="30"/>
      <c r="AE194" s="30"/>
      <c r="AT194" s="17" t="s">
        <v>167</v>
      </c>
      <c r="AU194" s="17" t="s">
        <v>84</v>
      </c>
    </row>
    <row r="195" spans="1:65" s="2" customFormat="1" ht="16.5" customHeight="1">
      <c r="A195" s="30"/>
      <c r="B195" s="165"/>
      <c r="C195" s="166" t="s">
        <v>333</v>
      </c>
      <c r="D195" s="166" t="s">
        <v>161</v>
      </c>
      <c r="E195" s="167" t="s">
        <v>902</v>
      </c>
      <c r="F195" s="168" t="s">
        <v>903</v>
      </c>
      <c r="G195" s="169" t="s">
        <v>177</v>
      </c>
      <c r="H195" s="170">
        <v>1</v>
      </c>
      <c r="I195" s="171"/>
      <c r="J195" s="171"/>
      <c r="K195" s="172">
        <f>ROUND(P195*H195,2)</f>
        <v>0</v>
      </c>
      <c r="L195" s="168" t="s">
        <v>837</v>
      </c>
      <c r="M195" s="31"/>
      <c r="N195" s="173" t="s">
        <v>1</v>
      </c>
      <c r="O195" s="174" t="s">
        <v>37</v>
      </c>
      <c r="P195" s="175">
        <f>I195+J195</f>
        <v>0</v>
      </c>
      <c r="Q195" s="175">
        <f>ROUND(I195*H195,2)</f>
        <v>0</v>
      </c>
      <c r="R195" s="175">
        <f>ROUND(J195*H195,2)</f>
        <v>0</v>
      </c>
      <c r="S195" s="56"/>
      <c r="T195" s="176">
        <f>S195*H195</f>
        <v>0</v>
      </c>
      <c r="U195" s="176">
        <v>0</v>
      </c>
      <c r="V195" s="176">
        <f>U195*H195</f>
        <v>0</v>
      </c>
      <c r="W195" s="176">
        <v>0</v>
      </c>
      <c r="X195" s="177">
        <f>W195*H195</f>
        <v>0</v>
      </c>
      <c r="Y195" s="30"/>
      <c r="Z195" s="30"/>
      <c r="AA195" s="30"/>
      <c r="AB195" s="30"/>
      <c r="AC195" s="30"/>
      <c r="AD195" s="30"/>
      <c r="AE195" s="30"/>
      <c r="AR195" s="178" t="s">
        <v>165</v>
      </c>
      <c r="AT195" s="178" t="s">
        <v>161</v>
      </c>
      <c r="AU195" s="178" t="s">
        <v>84</v>
      </c>
      <c r="AY195" s="17" t="s">
        <v>159</v>
      </c>
      <c r="BE195" s="179">
        <f>IF(O195="základní",K195,0)</f>
        <v>0</v>
      </c>
      <c r="BF195" s="179">
        <f>IF(O195="snížená",K195,0)</f>
        <v>0</v>
      </c>
      <c r="BG195" s="179">
        <f>IF(O195="zákl. přenesená",K195,0)</f>
        <v>0</v>
      </c>
      <c r="BH195" s="179">
        <f>IF(O195="sníž. přenesená",K195,0)</f>
        <v>0</v>
      </c>
      <c r="BI195" s="179">
        <f>IF(O195="nulová",K195,0)</f>
        <v>0</v>
      </c>
      <c r="BJ195" s="17" t="s">
        <v>79</v>
      </c>
      <c r="BK195" s="179">
        <f>ROUND(P195*H195,2)</f>
        <v>0</v>
      </c>
      <c r="BL195" s="17" t="s">
        <v>165</v>
      </c>
      <c r="BM195" s="178" t="s">
        <v>511</v>
      </c>
    </row>
    <row r="196" spans="1:65" s="2" customFormat="1">
      <c r="A196" s="30"/>
      <c r="B196" s="31"/>
      <c r="C196" s="30"/>
      <c r="D196" s="180" t="s">
        <v>167</v>
      </c>
      <c r="E196" s="30"/>
      <c r="F196" s="181" t="s">
        <v>903</v>
      </c>
      <c r="G196" s="30"/>
      <c r="H196" s="30"/>
      <c r="I196" s="95"/>
      <c r="J196" s="95"/>
      <c r="K196" s="30"/>
      <c r="L196" s="30"/>
      <c r="M196" s="31"/>
      <c r="N196" s="182"/>
      <c r="O196" s="183"/>
      <c r="P196" s="56"/>
      <c r="Q196" s="56"/>
      <c r="R196" s="56"/>
      <c r="S196" s="56"/>
      <c r="T196" s="56"/>
      <c r="U196" s="56"/>
      <c r="V196" s="56"/>
      <c r="W196" s="56"/>
      <c r="X196" s="57"/>
      <c r="Y196" s="30"/>
      <c r="Z196" s="30"/>
      <c r="AA196" s="30"/>
      <c r="AB196" s="30"/>
      <c r="AC196" s="30"/>
      <c r="AD196" s="30"/>
      <c r="AE196" s="30"/>
      <c r="AT196" s="17" t="s">
        <v>167</v>
      </c>
      <c r="AU196" s="17" t="s">
        <v>84</v>
      </c>
    </row>
    <row r="197" spans="1:65" s="2" customFormat="1" ht="16.5" customHeight="1">
      <c r="A197" s="30"/>
      <c r="B197" s="165"/>
      <c r="C197" s="166" t="s">
        <v>339</v>
      </c>
      <c r="D197" s="166" t="s">
        <v>161</v>
      </c>
      <c r="E197" s="167" t="s">
        <v>904</v>
      </c>
      <c r="F197" s="168" t="s">
        <v>905</v>
      </c>
      <c r="G197" s="169" t="s">
        <v>177</v>
      </c>
      <c r="H197" s="170">
        <v>0.25</v>
      </c>
      <c r="I197" s="171"/>
      <c r="J197" s="171"/>
      <c r="K197" s="172">
        <f>ROUND(P197*H197,2)</f>
        <v>0</v>
      </c>
      <c r="L197" s="168" t="s">
        <v>837</v>
      </c>
      <c r="M197" s="31"/>
      <c r="N197" s="173" t="s">
        <v>1</v>
      </c>
      <c r="O197" s="174" t="s">
        <v>37</v>
      </c>
      <c r="P197" s="175">
        <f>I197+J197</f>
        <v>0</v>
      </c>
      <c r="Q197" s="175">
        <f>ROUND(I197*H197,2)</f>
        <v>0</v>
      </c>
      <c r="R197" s="175">
        <f>ROUND(J197*H197,2)</f>
        <v>0</v>
      </c>
      <c r="S197" s="56"/>
      <c r="T197" s="176">
        <f>S197*H197</f>
        <v>0</v>
      </c>
      <c r="U197" s="176">
        <v>0</v>
      </c>
      <c r="V197" s="176">
        <f>U197*H197</f>
        <v>0</v>
      </c>
      <c r="W197" s="176">
        <v>0</v>
      </c>
      <c r="X197" s="177">
        <f>W197*H197</f>
        <v>0</v>
      </c>
      <c r="Y197" s="30"/>
      <c r="Z197" s="30"/>
      <c r="AA197" s="30"/>
      <c r="AB197" s="30"/>
      <c r="AC197" s="30"/>
      <c r="AD197" s="30"/>
      <c r="AE197" s="30"/>
      <c r="AR197" s="178" t="s">
        <v>165</v>
      </c>
      <c r="AT197" s="178" t="s">
        <v>161</v>
      </c>
      <c r="AU197" s="178" t="s">
        <v>84</v>
      </c>
      <c r="AY197" s="17" t="s">
        <v>159</v>
      </c>
      <c r="BE197" s="179">
        <f>IF(O197="základní",K197,0)</f>
        <v>0</v>
      </c>
      <c r="BF197" s="179">
        <f>IF(O197="snížená",K197,0)</f>
        <v>0</v>
      </c>
      <c r="BG197" s="179">
        <f>IF(O197="zákl. přenesená",K197,0)</f>
        <v>0</v>
      </c>
      <c r="BH197" s="179">
        <f>IF(O197="sníž. přenesená",K197,0)</f>
        <v>0</v>
      </c>
      <c r="BI197" s="179">
        <f>IF(O197="nulová",K197,0)</f>
        <v>0</v>
      </c>
      <c r="BJ197" s="17" t="s">
        <v>79</v>
      </c>
      <c r="BK197" s="179">
        <f>ROUND(P197*H197,2)</f>
        <v>0</v>
      </c>
      <c r="BL197" s="17" t="s">
        <v>165</v>
      </c>
      <c r="BM197" s="178" t="s">
        <v>521</v>
      </c>
    </row>
    <row r="198" spans="1:65" s="2" customFormat="1">
      <c r="A198" s="30"/>
      <c r="B198" s="31"/>
      <c r="C198" s="30"/>
      <c r="D198" s="180" t="s">
        <v>167</v>
      </c>
      <c r="E198" s="30"/>
      <c r="F198" s="181" t="s">
        <v>905</v>
      </c>
      <c r="G198" s="30"/>
      <c r="H198" s="30"/>
      <c r="I198" s="95"/>
      <c r="J198" s="95"/>
      <c r="K198" s="30"/>
      <c r="L198" s="30"/>
      <c r="M198" s="31"/>
      <c r="N198" s="182"/>
      <c r="O198" s="183"/>
      <c r="P198" s="56"/>
      <c r="Q198" s="56"/>
      <c r="R198" s="56"/>
      <c r="S198" s="56"/>
      <c r="T198" s="56"/>
      <c r="U198" s="56"/>
      <c r="V198" s="56"/>
      <c r="W198" s="56"/>
      <c r="X198" s="57"/>
      <c r="Y198" s="30"/>
      <c r="Z198" s="30"/>
      <c r="AA198" s="30"/>
      <c r="AB198" s="30"/>
      <c r="AC198" s="30"/>
      <c r="AD198" s="30"/>
      <c r="AE198" s="30"/>
      <c r="AT198" s="17" t="s">
        <v>167</v>
      </c>
      <c r="AU198" s="17" t="s">
        <v>84</v>
      </c>
    </row>
    <row r="199" spans="1:65" s="2" customFormat="1" ht="16.5" customHeight="1">
      <c r="A199" s="30"/>
      <c r="B199" s="165"/>
      <c r="C199" s="166" t="s">
        <v>345</v>
      </c>
      <c r="D199" s="166" t="s">
        <v>161</v>
      </c>
      <c r="E199" s="167" t="s">
        <v>906</v>
      </c>
      <c r="F199" s="168" t="s">
        <v>907</v>
      </c>
      <c r="G199" s="169" t="s">
        <v>177</v>
      </c>
      <c r="H199" s="170">
        <v>0.25</v>
      </c>
      <c r="I199" s="171"/>
      <c r="J199" s="171"/>
      <c r="K199" s="172">
        <f>ROUND(P199*H199,2)</f>
        <v>0</v>
      </c>
      <c r="L199" s="168" t="s">
        <v>837</v>
      </c>
      <c r="M199" s="31"/>
      <c r="N199" s="173" t="s">
        <v>1</v>
      </c>
      <c r="O199" s="174" t="s">
        <v>37</v>
      </c>
      <c r="P199" s="175">
        <f>I199+J199</f>
        <v>0</v>
      </c>
      <c r="Q199" s="175">
        <f>ROUND(I199*H199,2)</f>
        <v>0</v>
      </c>
      <c r="R199" s="175">
        <f>ROUND(J199*H199,2)</f>
        <v>0</v>
      </c>
      <c r="S199" s="56"/>
      <c r="T199" s="176">
        <f>S199*H199</f>
        <v>0</v>
      </c>
      <c r="U199" s="176">
        <v>0</v>
      </c>
      <c r="V199" s="176">
        <f>U199*H199</f>
        <v>0</v>
      </c>
      <c r="W199" s="176">
        <v>0</v>
      </c>
      <c r="X199" s="177">
        <f>W199*H199</f>
        <v>0</v>
      </c>
      <c r="Y199" s="30"/>
      <c r="Z199" s="30"/>
      <c r="AA199" s="30"/>
      <c r="AB199" s="30"/>
      <c r="AC199" s="30"/>
      <c r="AD199" s="30"/>
      <c r="AE199" s="30"/>
      <c r="AR199" s="178" t="s">
        <v>165</v>
      </c>
      <c r="AT199" s="178" t="s">
        <v>161</v>
      </c>
      <c r="AU199" s="178" t="s">
        <v>84</v>
      </c>
      <c r="AY199" s="17" t="s">
        <v>159</v>
      </c>
      <c r="BE199" s="179">
        <f>IF(O199="základní",K199,0)</f>
        <v>0</v>
      </c>
      <c r="BF199" s="179">
        <f>IF(O199="snížená",K199,0)</f>
        <v>0</v>
      </c>
      <c r="BG199" s="179">
        <f>IF(O199="zákl. přenesená",K199,0)</f>
        <v>0</v>
      </c>
      <c r="BH199" s="179">
        <f>IF(O199="sníž. přenesená",K199,0)</f>
        <v>0</v>
      </c>
      <c r="BI199" s="179">
        <f>IF(O199="nulová",K199,0)</f>
        <v>0</v>
      </c>
      <c r="BJ199" s="17" t="s">
        <v>79</v>
      </c>
      <c r="BK199" s="179">
        <f>ROUND(P199*H199,2)</f>
        <v>0</v>
      </c>
      <c r="BL199" s="17" t="s">
        <v>165</v>
      </c>
      <c r="BM199" s="178" t="s">
        <v>533</v>
      </c>
    </row>
    <row r="200" spans="1:65" s="2" customFormat="1">
      <c r="A200" s="30"/>
      <c r="B200" s="31"/>
      <c r="C200" s="30"/>
      <c r="D200" s="180" t="s">
        <v>167</v>
      </c>
      <c r="E200" s="30"/>
      <c r="F200" s="181" t="s">
        <v>907</v>
      </c>
      <c r="G200" s="30"/>
      <c r="H200" s="30"/>
      <c r="I200" s="95"/>
      <c r="J200" s="95"/>
      <c r="K200" s="30"/>
      <c r="L200" s="30"/>
      <c r="M200" s="31"/>
      <c r="N200" s="182"/>
      <c r="O200" s="183"/>
      <c r="P200" s="56"/>
      <c r="Q200" s="56"/>
      <c r="R200" s="56"/>
      <c r="S200" s="56"/>
      <c r="T200" s="56"/>
      <c r="U200" s="56"/>
      <c r="V200" s="56"/>
      <c r="W200" s="56"/>
      <c r="X200" s="57"/>
      <c r="Y200" s="30"/>
      <c r="Z200" s="30"/>
      <c r="AA200" s="30"/>
      <c r="AB200" s="30"/>
      <c r="AC200" s="30"/>
      <c r="AD200" s="30"/>
      <c r="AE200" s="30"/>
      <c r="AT200" s="17" t="s">
        <v>167</v>
      </c>
      <c r="AU200" s="17" t="s">
        <v>84</v>
      </c>
    </row>
    <row r="201" spans="1:65" s="2" customFormat="1" ht="16.5" customHeight="1">
      <c r="A201" s="30"/>
      <c r="B201" s="165"/>
      <c r="C201" s="166" t="s">
        <v>350</v>
      </c>
      <c r="D201" s="166" t="s">
        <v>161</v>
      </c>
      <c r="E201" s="167" t="s">
        <v>908</v>
      </c>
      <c r="F201" s="168" t="s">
        <v>909</v>
      </c>
      <c r="G201" s="169" t="s">
        <v>177</v>
      </c>
      <c r="H201" s="170">
        <v>2.5</v>
      </c>
      <c r="I201" s="171"/>
      <c r="J201" s="171"/>
      <c r="K201" s="172">
        <f>ROUND(P201*H201,2)</f>
        <v>0</v>
      </c>
      <c r="L201" s="168" t="s">
        <v>837</v>
      </c>
      <c r="M201" s="31"/>
      <c r="N201" s="173" t="s">
        <v>1</v>
      </c>
      <c r="O201" s="174" t="s">
        <v>37</v>
      </c>
      <c r="P201" s="175">
        <f>I201+J201</f>
        <v>0</v>
      </c>
      <c r="Q201" s="175">
        <f>ROUND(I201*H201,2)</f>
        <v>0</v>
      </c>
      <c r="R201" s="175">
        <f>ROUND(J201*H201,2)</f>
        <v>0</v>
      </c>
      <c r="S201" s="56"/>
      <c r="T201" s="176">
        <f>S201*H201</f>
        <v>0</v>
      </c>
      <c r="U201" s="176">
        <v>0</v>
      </c>
      <c r="V201" s="176">
        <f>U201*H201</f>
        <v>0</v>
      </c>
      <c r="W201" s="176">
        <v>0</v>
      </c>
      <c r="X201" s="177">
        <f>W201*H201</f>
        <v>0</v>
      </c>
      <c r="Y201" s="30"/>
      <c r="Z201" s="30"/>
      <c r="AA201" s="30"/>
      <c r="AB201" s="30"/>
      <c r="AC201" s="30"/>
      <c r="AD201" s="30"/>
      <c r="AE201" s="30"/>
      <c r="AR201" s="178" t="s">
        <v>165</v>
      </c>
      <c r="AT201" s="178" t="s">
        <v>161</v>
      </c>
      <c r="AU201" s="178" t="s">
        <v>84</v>
      </c>
      <c r="AY201" s="17" t="s">
        <v>159</v>
      </c>
      <c r="BE201" s="179">
        <f>IF(O201="základní",K201,0)</f>
        <v>0</v>
      </c>
      <c r="BF201" s="179">
        <f>IF(O201="snížená",K201,0)</f>
        <v>0</v>
      </c>
      <c r="BG201" s="179">
        <f>IF(O201="zákl. přenesená",K201,0)</f>
        <v>0</v>
      </c>
      <c r="BH201" s="179">
        <f>IF(O201="sníž. přenesená",K201,0)</f>
        <v>0</v>
      </c>
      <c r="BI201" s="179">
        <f>IF(O201="nulová",K201,0)</f>
        <v>0</v>
      </c>
      <c r="BJ201" s="17" t="s">
        <v>79</v>
      </c>
      <c r="BK201" s="179">
        <f>ROUND(P201*H201,2)</f>
        <v>0</v>
      </c>
      <c r="BL201" s="17" t="s">
        <v>165</v>
      </c>
      <c r="BM201" s="178" t="s">
        <v>543</v>
      </c>
    </row>
    <row r="202" spans="1:65" s="2" customFormat="1">
      <c r="A202" s="30"/>
      <c r="B202" s="31"/>
      <c r="C202" s="30"/>
      <c r="D202" s="180" t="s">
        <v>167</v>
      </c>
      <c r="E202" s="30"/>
      <c r="F202" s="181" t="s">
        <v>909</v>
      </c>
      <c r="G202" s="30"/>
      <c r="H202" s="30"/>
      <c r="I202" s="95"/>
      <c r="J202" s="95"/>
      <c r="K202" s="30"/>
      <c r="L202" s="30"/>
      <c r="M202" s="31"/>
      <c r="N202" s="182"/>
      <c r="O202" s="183"/>
      <c r="P202" s="56"/>
      <c r="Q202" s="56"/>
      <c r="R202" s="56"/>
      <c r="S202" s="56"/>
      <c r="T202" s="56"/>
      <c r="U202" s="56"/>
      <c r="V202" s="56"/>
      <c r="W202" s="56"/>
      <c r="X202" s="57"/>
      <c r="Y202" s="30"/>
      <c r="Z202" s="30"/>
      <c r="AA202" s="30"/>
      <c r="AB202" s="30"/>
      <c r="AC202" s="30"/>
      <c r="AD202" s="30"/>
      <c r="AE202" s="30"/>
      <c r="AT202" s="17" t="s">
        <v>167</v>
      </c>
      <c r="AU202" s="17" t="s">
        <v>84</v>
      </c>
    </row>
    <row r="203" spans="1:65" s="2" customFormat="1" ht="16.5" customHeight="1">
      <c r="A203" s="30"/>
      <c r="B203" s="165"/>
      <c r="C203" s="166" t="s">
        <v>359</v>
      </c>
      <c r="D203" s="166" t="s">
        <v>161</v>
      </c>
      <c r="E203" s="167" t="s">
        <v>910</v>
      </c>
      <c r="F203" s="168" t="s">
        <v>911</v>
      </c>
      <c r="G203" s="169" t="s">
        <v>177</v>
      </c>
      <c r="H203" s="170">
        <v>0.1</v>
      </c>
      <c r="I203" s="171"/>
      <c r="J203" s="171"/>
      <c r="K203" s="172">
        <f>ROUND(P203*H203,2)</f>
        <v>0</v>
      </c>
      <c r="L203" s="168" t="s">
        <v>837</v>
      </c>
      <c r="M203" s="31"/>
      <c r="N203" s="173" t="s">
        <v>1</v>
      </c>
      <c r="O203" s="174" t="s">
        <v>37</v>
      </c>
      <c r="P203" s="175">
        <f>I203+J203</f>
        <v>0</v>
      </c>
      <c r="Q203" s="175">
        <f>ROUND(I203*H203,2)</f>
        <v>0</v>
      </c>
      <c r="R203" s="175">
        <f>ROUND(J203*H203,2)</f>
        <v>0</v>
      </c>
      <c r="S203" s="56"/>
      <c r="T203" s="176">
        <f>S203*H203</f>
        <v>0</v>
      </c>
      <c r="U203" s="176">
        <v>0</v>
      </c>
      <c r="V203" s="176">
        <f>U203*H203</f>
        <v>0</v>
      </c>
      <c r="W203" s="176">
        <v>0</v>
      </c>
      <c r="X203" s="177">
        <f>W203*H203</f>
        <v>0</v>
      </c>
      <c r="Y203" s="30"/>
      <c r="Z203" s="30"/>
      <c r="AA203" s="30"/>
      <c r="AB203" s="30"/>
      <c r="AC203" s="30"/>
      <c r="AD203" s="30"/>
      <c r="AE203" s="30"/>
      <c r="AR203" s="178" t="s">
        <v>165</v>
      </c>
      <c r="AT203" s="178" t="s">
        <v>161</v>
      </c>
      <c r="AU203" s="178" t="s">
        <v>84</v>
      </c>
      <c r="AY203" s="17" t="s">
        <v>159</v>
      </c>
      <c r="BE203" s="179">
        <f>IF(O203="základní",K203,0)</f>
        <v>0</v>
      </c>
      <c r="BF203" s="179">
        <f>IF(O203="snížená",K203,0)</f>
        <v>0</v>
      </c>
      <c r="BG203" s="179">
        <f>IF(O203="zákl. přenesená",K203,0)</f>
        <v>0</v>
      </c>
      <c r="BH203" s="179">
        <f>IF(O203="sníž. přenesená",K203,0)</f>
        <v>0</v>
      </c>
      <c r="BI203" s="179">
        <f>IF(O203="nulová",K203,0)</f>
        <v>0</v>
      </c>
      <c r="BJ203" s="17" t="s">
        <v>79</v>
      </c>
      <c r="BK203" s="179">
        <f>ROUND(P203*H203,2)</f>
        <v>0</v>
      </c>
      <c r="BL203" s="17" t="s">
        <v>165</v>
      </c>
      <c r="BM203" s="178" t="s">
        <v>555</v>
      </c>
    </row>
    <row r="204" spans="1:65" s="2" customFormat="1">
      <c r="A204" s="30"/>
      <c r="B204" s="31"/>
      <c r="C204" s="30"/>
      <c r="D204" s="180" t="s">
        <v>167</v>
      </c>
      <c r="E204" s="30"/>
      <c r="F204" s="181" t="s">
        <v>911</v>
      </c>
      <c r="G204" s="30"/>
      <c r="H204" s="30"/>
      <c r="I204" s="95"/>
      <c r="J204" s="95"/>
      <c r="K204" s="30"/>
      <c r="L204" s="30"/>
      <c r="M204" s="31"/>
      <c r="N204" s="182"/>
      <c r="O204" s="183"/>
      <c r="P204" s="56"/>
      <c r="Q204" s="56"/>
      <c r="R204" s="56"/>
      <c r="S204" s="56"/>
      <c r="T204" s="56"/>
      <c r="U204" s="56"/>
      <c r="V204" s="56"/>
      <c r="W204" s="56"/>
      <c r="X204" s="57"/>
      <c r="Y204" s="30"/>
      <c r="Z204" s="30"/>
      <c r="AA204" s="30"/>
      <c r="AB204" s="30"/>
      <c r="AC204" s="30"/>
      <c r="AD204" s="30"/>
      <c r="AE204" s="30"/>
      <c r="AT204" s="17" t="s">
        <v>167</v>
      </c>
      <c r="AU204" s="17" t="s">
        <v>84</v>
      </c>
    </row>
    <row r="205" spans="1:65" s="2" customFormat="1" ht="16.5" customHeight="1">
      <c r="A205" s="30"/>
      <c r="B205" s="165"/>
      <c r="C205" s="166" t="s">
        <v>365</v>
      </c>
      <c r="D205" s="166" t="s">
        <v>161</v>
      </c>
      <c r="E205" s="167" t="s">
        <v>912</v>
      </c>
      <c r="F205" s="168" t="s">
        <v>913</v>
      </c>
      <c r="G205" s="169" t="s">
        <v>177</v>
      </c>
      <c r="H205" s="170">
        <v>0.25</v>
      </c>
      <c r="I205" s="171"/>
      <c r="J205" s="171"/>
      <c r="K205" s="172">
        <f>ROUND(P205*H205,2)</f>
        <v>0</v>
      </c>
      <c r="L205" s="168" t="s">
        <v>837</v>
      </c>
      <c r="M205" s="31"/>
      <c r="N205" s="173" t="s">
        <v>1</v>
      </c>
      <c r="O205" s="174" t="s">
        <v>37</v>
      </c>
      <c r="P205" s="175">
        <f>I205+J205</f>
        <v>0</v>
      </c>
      <c r="Q205" s="175">
        <f>ROUND(I205*H205,2)</f>
        <v>0</v>
      </c>
      <c r="R205" s="175">
        <f>ROUND(J205*H205,2)</f>
        <v>0</v>
      </c>
      <c r="S205" s="56"/>
      <c r="T205" s="176">
        <f>S205*H205</f>
        <v>0</v>
      </c>
      <c r="U205" s="176">
        <v>0</v>
      </c>
      <c r="V205" s="176">
        <f>U205*H205</f>
        <v>0</v>
      </c>
      <c r="W205" s="176">
        <v>0</v>
      </c>
      <c r="X205" s="177">
        <f>W205*H205</f>
        <v>0</v>
      </c>
      <c r="Y205" s="30"/>
      <c r="Z205" s="30"/>
      <c r="AA205" s="30"/>
      <c r="AB205" s="30"/>
      <c r="AC205" s="30"/>
      <c r="AD205" s="30"/>
      <c r="AE205" s="30"/>
      <c r="AR205" s="178" t="s">
        <v>165</v>
      </c>
      <c r="AT205" s="178" t="s">
        <v>161</v>
      </c>
      <c r="AU205" s="178" t="s">
        <v>84</v>
      </c>
      <c r="AY205" s="17" t="s">
        <v>159</v>
      </c>
      <c r="BE205" s="179">
        <f>IF(O205="základní",K205,0)</f>
        <v>0</v>
      </c>
      <c r="BF205" s="179">
        <f>IF(O205="snížená",K205,0)</f>
        <v>0</v>
      </c>
      <c r="BG205" s="179">
        <f>IF(O205="zákl. přenesená",K205,0)</f>
        <v>0</v>
      </c>
      <c r="BH205" s="179">
        <f>IF(O205="sníž. přenesená",K205,0)</f>
        <v>0</v>
      </c>
      <c r="BI205" s="179">
        <f>IF(O205="nulová",K205,0)</f>
        <v>0</v>
      </c>
      <c r="BJ205" s="17" t="s">
        <v>79</v>
      </c>
      <c r="BK205" s="179">
        <f>ROUND(P205*H205,2)</f>
        <v>0</v>
      </c>
      <c r="BL205" s="17" t="s">
        <v>165</v>
      </c>
      <c r="BM205" s="178" t="s">
        <v>565</v>
      </c>
    </row>
    <row r="206" spans="1:65" s="2" customFormat="1">
      <c r="A206" s="30"/>
      <c r="B206" s="31"/>
      <c r="C206" s="30"/>
      <c r="D206" s="180" t="s">
        <v>167</v>
      </c>
      <c r="E206" s="30"/>
      <c r="F206" s="181" t="s">
        <v>913</v>
      </c>
      <c r="G206" s="30"/>
      <c r="H206" s="30"/>
      <c r="I206" s="95"/>
      <c r="J206" s="95"/>
      <c r="K206" s="30"/>
      <c r="L206" s="30"/>
      <c r="M206" s="31"/>
      <c r="N206" s="182"/>
      <c r="O206" s="183"/>
      <c r="P206" s="56"/>
      <c r="Q206" s="56"/>
      <c r="R206" s="56"/>
      <c r="S206" s="56"/>
      <c r="T206" s="56"/>
      <c r="U206" s="56"/>
      <c r="V206" s="56"/>
      <c r="W206" s="56"/>
      <c r="X206" s="57"/>
      <c r="Y206" s="30"/>
      <c r="Z206" s="30"/>
      <c r="AA206" s="30"/>
      <c r="AB206" s="30"/>
      <c r="AC206" s="30"/>
      <c r="AD206" s="30"/>
      <c r="AE206" s="30"/>
      <c r="AT206" s="17" t="s">
        <v>167</v>
      </c>
      <c r="AU206" s="17" t="s">
        <v>84</v>
      </c>
    </row>
    <row r="207" spans="1:65" s="12" customFormat="1" ht="25.9" customHeight="1">
      <c r="B207" s="151"/>
      <c r="D207" s="152" t="s">
        <v>73</v>
      </c>
      <c r="E207" s="153" t="s">
        <v>914</v>
      </c>
      <c r="F207" s="153" t="s">
        <v>915</v>
      </c>
      <c r="I207" s="154"/>
      <c r="J207" s="154"/>
      <c r="K207" s="155">
        <f>BK207</f>
        <v>0</v>
      </c>
      <c r="M207" s="151"/>
      <c r="N207" s="156"/>
      <c r="O207" s="157"/>
      <c r="P207" s="157"/>
      <c r="Q207" s="158">
        <f>Q208+Q213+Q218+Q265+Q272</f>
        <v>0</v>
      </c>
      <c r="R207" s="158">
        <f>R208+R213+R218+R265+R272</f>
        <v>0</v>
      </c>
      <c r="S207" s="157"/>
      <c r="T207" s="159">
        <f>T208+T213+T218+T265+T272</f>
        <v>0</v>
      </c>
      <c r="U207" s="157"/>
      <c r="V207" s="159">
        <f>V208+V213+V218+V265+V272</f>
        <v>9.3659999999999993E-2</v>
      </c>
      <c r="W207" s="157"/>
      <c r="X207" s="160">
        <f>X208+X213+X218+X265+X272</f>
        <v>0</v>
      </c>
      <c r="AR207" s="152" t="s">
        <v>79</v>
      </c>
      <c r="AT207" s="161" t="s">
        <v>73</v>
      </c>
      <c r="AU207" s="161" t="s">
        <v>74</v>
      </c>
      <c r="AY207" s="152" t="s">
        <v>159</v>
      </c>
      <c r="BK207" s="162">
        <f>BK208+BK213+BK218+BK265+BK272</f>
        <v>0</v>
      </c>
    </row>
    <row r="208" spans="1:65" s="12" customFormat="1" ht="22.9" customHeight="1">
      <c r="B208" s="151"/>
      <c r="D208" s="152" t="s">
        <v>73</v>
      </c>
      <c r="E208" s="163" t="s">
        <v>516</v>
      </c>
      <c r="F208" s="163" t="s">
        <v>916</v>
      </c>
      <c r="I208" s="154"/>
      <c r="J208" s="154"/>
      <c r="K208" s="164">
        <f>BK208</f>
        <v>0</v>
      </c>
      <c r="M208" s="151"/>
      <c r="N208" s="156"/>
      <c r="O208" s="157"/>
      <c r="P208" s="157"/>
      <c r="Q208" s="158">
        <f>SUM(Q209:Q212)</f>
        <v>0</v>
      </c>
      <c r="R208" s="158">
        <f>SUM(R209:R212)</f>
        <v>0</v>
      </c>
      <c r="S208" s="157"/>
      <c r="T208" s="159">
        <f>SUM(T209:T212)</f>
        <v>0</v>
      </c>
      <c r="U208" s="157"/>
      <c r="V208" s="159">
        <f>SUM(V209:V212)</f>
        <v>3.0799999999999998E-2</v>
      </c>
      <c r="W208" s="157"/>
      <c r="X208" s="160">
        <f>SUM(X209:X212)</f>
        <v>0</v>
      </c>
      <c r="AR208" s="152" t="s">
        <v>79</v>
      </c>
      <c r="AT208" s="161" t="s">
        <v>73</v>
      </c>
      <c r="AU208" s="161" t="s">
        <v>79</v>
      </c>
      <c r="AY208" s="152" t="s">
        <v>159</v>
      </c>
      <c r="BK208" s="162">
        <f>SUM(BK209:BK212)</f>
        <v>0</v>
      </c>
    </row>
    <row r="209" spans="1:65" s="2" customFormat="1" ht="16.5" customHeight="1">
      <c r="A209" s="30"/>
      <c r="B209" s="165"/>
      <c r="C209" s="166" t="s">
        <v>371</v>
      </c>
      <c r="D209" s="166" t="s">
        <v>161</v>
      </c>
      <c r="E209" s="167" t="s">
        <v>917</v>
      </c>
      <c r="F209" s="168" t="s">
        <v>918</v>
      </c>
      <c r="G209" s="169" t="s">
        <v>266</v>
      </c>
      <c r="H209" s="170">
        <v>55</v>
      </c>
      <c r="I209" s="171"/>
      <c r="J209" s="171"/>
      <c r="K209" s="172">
        <f>ROUND(P209*H209,2)</f>
        <v>0</v>
      </c>
      <c r="L209" s="168" t="s">
        <v>837</v>
      </c>
      <c r="M209" s="31"/>
      <c r="N209" s="173" t="s">
        <v>1</v>
      </c>
      <c r="O209" s="174" t="s">
        <v>37</v>
      </c>
      <c r="P209" s="175">
        <f>I209+J209</f>
        <v>0</v>
      </c>
      <c r="Q209" s="175">
        <f>ROUND(I209*H209,2)</f>
        <v>0</v>
      </c>
      <c r="R209" s="175">
        <f>ROUND(J209*H209,2)</f>
        <v>0</v>
      </c>
      <c r="S209" s="56"/>
      <c r="T209" s="176">
        <f>S209*H209</f>
        <v>0</v>
      </c>
      <c r="U209" s="176">
        <v>5.5999999999999995E-4</v>
      </c>
      <c r="V209" s="176">
        <f>U209*H209</f>
        <v>3.0799999999999998E-2</v>
      </c>
      <c r="W209" s="176">
        <v>0</v>
      </c>
      <c r="X209" s="177">
        <f>W209*H209</f>
        <v>0</v>
      </c>
      <c r="Y209" s="30"/>
      <c r="Z209" s="30"/>
      <c r="AA209" s="30"/>
      <c r="AB209" s="30"/>
      <c r="AC209" s="30"/>
      <c r="AD209" s="30"/>
      <c r="AE209" s="30"/>
      <c r="AR209" s="178" t="s">
        <v>165</v>
      </c>
      <c r="AT209" s="178" t="s">
        <v>161</v>
      </c>
      <c r="AU209" s="178" t="s">
        <v>84</v>
      </c>
      <c r="AY209" s="17" t="s">
        <v>159</v>
      </c>
      <c r="BE209" s="179">
        <f>IF(O209="základní",K209,0)</f>
        <v>0</v>
      </c>
      <c r="BF209" s="179">
        <f>IF(O209="snížená",K209,0)</f>
        <v>0</v>
      </c>
      <c r="BG209" s="179">
        <f>IF(O209="zákl. přenesená",K209,0)</f>
        <v>0</v>
      </c>
      <c r="BH209" s="179">
        <f>IF(O209="sníž. přenesená",K209,0)</f>
        <v>0</v>
      </c>
      <c r="BI209" s="179">
        <f>IF(O209="nulová",K209,0)</f>
        <v>0</v>
      </c>
      <c r="BJ209" s="17" t="s">
        <v>79</v>
      </c>
      <c r="BK209" s="179">
        <f>ROUND(P209*H209,2)</f>
        <v>0</v>
      </c>
      <c r="BL209" s="17" t="s">
        <v>165</v>
      </c>
      <c r="BM209" s="178" t="s">
        <v>575</v>
      </c>
    </row>
    <row r="210" spans="1:65" s="2" customFormat="1">
      <c r="A210" s="30"/>
      <c r="B210" s="31"/>
      <c r="C210" s="30"/>
      <c r="D210" s="180" t="s">
        <v>167</v>
      </c>
      <c r="E210" s="30"/>
      <c r="F210" s="181" t="s">
        <v>918</v>
      </c>
      <c r="G210" s="30"/>
      <c r="H210" s="30"/>
      <c r="I210" s="95"/>
      <c r="J210" s="95"/>
      <c r="K210" s="30"/>
      <c r="L210" s="30"/>
      <c r="M210" s="31"/>
      <c r="N210" s="182"/>
      <c r="O210" s="183"/>
      <c r="P210" s="56"/>
      <c r="Q210" s="56"/>
      <c r="R210" s="56"/>
      <c r="S210" s="56"/>
      <c r="T210" s="56"/>
      <c r="U210" s="56"/>
      <c r="V210" s="56"/>
      <c r="W210" s="56"/>
      <c r="X210" s="57"/>
      <c r="Y210" s="30"/>
      <c r="Z210" s="30"/>
      <c r="AA210" s="30"/>
      <c r="AB210" s="30"/>
      <c r="AC210" s="30"/>
      <c r="AD210" s="30"/>
      <c r="AE210" s="30"/>
      <c r="AT210" s="17" t="s">
        <v>167</v>
      </c>
      <c r="AU210" s="17" t="s">
        <v>84</v>
      </c>
    </row>
    <row r="211" spans="1:65" s="2" customFormat="1" ht="16.5" customHeight="1">
      <c r="A211" s="30"/>
      <c r="B211" s="165"/>
      <c r="C211" s="166" t="s">
        <v>374</v>
      </c>
      <c r="D211" s="166" t="s">
        <v>161</v>
      </c>
      <c r="E211" s="167" t="s">
        <v>919</v>
      </c>
      <c r="F211" s="168" t="s">
        <v>920</v>
      </c>
      <c r="G211" s="169" t="s">
        <v>177</v>
      </c>
      <c r="H211" s="170">
        <v>0.44700000000000001</v>
      </c>
      <c r="I211" s="171"/>
      <c r="J211" s="171"/>
      <c r="K211" s="172">
        <f>ROUND(P211*H211,2)</f>
        <v>0</v>
      </c>
      <c r="L211" s="168" t="s">
        <v>837</v>
      </c>
      <c r="M211" s="31"/>
      <c r="N211" s="173" t="s">
        <v>1</v>
      </c>
      <c r="O211" s="174" t="s">
        <v>37</v>
      </c>
      <c r="P211" s="175">
        <f>I211+J211</f>
        <v>0</v>
      </c>
      <c r="Q211" s="175">
        <f>ROUND(I211*H211,2)</f>
        <v>0</v>
      </c>
      <c r="R211" s="175">
        <f>ROUND(J211*H211,2)</f>
        <v>0</v>
      </c>
      <c r="S211" s="56"/>
      <c r="T211" s="176">
        <f>S211*H211</f>
        <v>0</v>
      </c>
      <c r="U211" s="176">
        <v>0</v>
      </c>
      <c r="V211" s="176">
        <f>U211*H211</f>
        <v>0</v>
      </c>
      <c r="W211" s="176">
        <v>0</v>
      </c>
      <c r="X211" s="177">
        <f>W211*H211</f>
        <v>0</v>
      </c>
      <c r="Y211" s="30"/>
      <c r="Z211" s="30"/>
      <c r="AA211" s="30"/>
      <c r="AB211" s="30"/>
      <c r="AC211" s="30"/>
      <c r="AD211" s="30"/>
      <c r="AE211" s="30"/>
      <c r="AR211" s="178" t="s">
        <v>165</v>
      </c>
      <c r="AT211" s="178" t="s">
        <v>161</v>
      </c>
      <c r="AU211" s="178" t="s">
        <v>84</v>
      </c>
      <c r="AY211" s="17" t="s">
        <v>159</v>
      </c>
      <c r="BE211" s="179">
        <f>IF(O211="základní",K211,0)</f>
        <v>0</v>
      </c>
      <c r="BF211" s="179">
        <f>IF(O211="snížená",K211,0)</f>
        <v>0</v>
      </c>
      <c r="BG211" s="179">
        <f>IF(O211="zákl. přenesená",K211,0)</f>
        <v>0</v>
      </c>
      <c r="BH211" s="179">
        <f>IF(O211="sníž. přenesená",K211,0)</f>
        <v>0</v>
      </c>
      <c r="BI211" s="179">
        <f>IF(O211="nulová",K211,0)</f>
        <v>0</v>
      </c>
      <c r="BJ211" s="17" t="s">
        <v>79</v>
      </c>
      <c r="BK211" s="179">
        <f>ROUND(P211*H211,2)</f>
        <v>0</v>
      </c>
      <c r="BL211" s="17" t="s">
        <v>165</v>
      </c>
      <c r="BM211" s="178" t="s">
        <v>585</v>
      </c>
    </row>
    <row r="212" spans="1:65" s="2" customFormat="1">
      <c r="A212" s="30"/>
      <c r="B212" s="31"/>
      <c r="C212" s="30"/>
      <c r="D212" s="180" t="s">
        <v>167</v>
      </c>
      <c r="E212" s="30"/>
      <c r="F212" s="181" t="s">
        <v>920</v>
      </c>
      <c r="G212" s="30"/>
      <c r="H212" s="30"/>
      <c r="I212" s="95"/>
      <c r="J212" s="95"/>
      <c r="K212" s="30"/>
      <c r="L212" s="30"/>
      <c r="M212" s="31"/>
      <c r="N212" s="182"/>
      <c r="O212" s="183"/>
      <c r="P212" s="56"/>
      <c r="Q212" s="56"/>
      <c r="R212" s="56"/>
      <c r="S212" s="56"/>
      <c r="T212" s="56"/>
      <c r="U212" s="56"/>
      <c r="V212" s="56"/>
      <c r="W212" s="56"/>
      <c r="X212" s="57"/>
      <c r="Y212" s="30"/>
      <c r="Z212" s="30"/>
      <c r="AA212" s="30"/>
      <c r="AB212" s="30"/>
      <c r="AC212" s="30"/>
      <c r="AD212" s="30"/>
      <c r="AE212" s="30"/>
      <c r="AT212" s="17" t="s">
        <v>167</v>
      </c>
      <c r="AU212" s="17" t="s">
        <v>84</v>
      </c>
    </row>
    <row r="213" spans="1:65" s="12" customFormat="1" ht="22.9" customHeight="1">
      <c r="B213" s="151"/>
      <c r="D213" s="152" t="s">
        <v>73</v>
      </c>
      <c r="E213" s="163" t="s">
        <v>667</v>
      </c>
      <c r="F213" s="163" t="s">
        <v>880</v>
      </c>
      <c r="I213" s="154"/>
      <c r="J213" s="154"/>
      <c r="K213" s="164">
        <f>BK213</f>
        <v>0</v>
      </c>
      <c r="M213" s="151"/>
      <c r="N213" s="156"/>
      <c r="O213" s="157"/>
      <c r="P213" s="157"/>
      <c r="Q213" s="158">
        <f>SUM(Q214:Q217)</f>
        <v>0</v>
      </c>
      <c r="R213" s="158">
        <f>SUM(R214:R217)</f>
        <v>0</v>
      </c>
      <c r="S213" s="157"/>
      <c r="T213" s="159">
        <f>SUM(T214:T217)</f>
        <v>0</v>
      </c>
      <c r="U213" s="157"/>
      <c r="V213" s="159">
        <f>SUM(V214:V217)</f>
        <v>0</v>
      </c>
      <c r="W213" s="157"/>
      <c r="X213" s="160">
        <f>SUM(X214:X217)</f>
        <v>0</v>
      </c>
      <c r="AR213" s="152" t="s">
        <v>79</v>
      </c>
      <c r="AT213" s="161" t="s">
        <v>73</v>
      </c>
      <c r="AU213" s="161" t="s">
        <v>79</v>
      </c>
      <c r="AY213" s="152" t="s">
        <v>159</v>
      </c>
      <c r="BK213" s="162">
        <f>SUM(BK214:BK217)</f>
        <v>0</v>
      </c>
    </row>
    <row r="214" spans="1:65" s="2" customFormat="1" ht="21.75" customHeight="1">
      <c r="A214" s="30"/>
      <c r="B214" s="165"/>
      <c r="C214" s="166" t="s">
        <v>378</v>
      </c>
      <c r="D214" s="166" t="s">
        <v>161</v>
      </c>
      <c r="E214" s="167" t="s">
        <v>921</v>
      </c>
      <c r="F214" s="168" t="s">
        <v>922</v>
      </c>
      <c r="G214" s="169" t="s">
        <v>842</v>
      </c>
      <c r="H214" s="170">
        <v>8</v>
      </c>
      <c r="I214" s="171"/>
      <c r="J214" s="171"/>
      <c r="K214" s="172">
        <f>ROUND(P214*H214,2)</f>
        <v>0</v>
      </c>
      <c r="L214" s="231" t="s">
        <v>1043</v>
      </c>
      <c r="M214" s="31"/>
      <c r="N214" s="173" t="s">
        <v>1</v>
      </c>
      <c r="O214" s="174" t="s">
        <v>37</v>
      </c>
      <c r="P214" s="175">
        <f>I214+J214</f>
        <v>0</v>
      </c>
      <c r="Q214" s="175">
        <f>ROUND(I214*H214,2)</f>
        <v>0</v>
      </c>
      <c r="R214" s="175">
        <f>ROUND(J214*H214,2)</f>
        <v>0</v>
      </c>
      <c r="S214" s="56"/>
      <c r="T214" s="176">
        <f>S214*H214</f>
        <v>0</v>
      </c>
      <c r="U214" s="176">
        <v>0</v>
      </c>
      <c r="V214" s="176">
        <f>U214*H214</f>
        <v>0</v>
      </c>
      <c r="W214" s="176">
        <v>0</v>
      </c>
      <c r="X214" s="177">
        <f>W214*H214</f>
        <v>0</v>
      </c>
      <c r="Y214" s="30"/>
      <c r="Z214" s="30"/>
      <c r="AA214" s="30"/>
      <c r="AB214" s="30"/>
      <c r="AC214" s="30"/>
      <c r="AD214" s="30"/>
      <c r="AE214" s="30"/>
      <c r="AR214" s="178" t="s">
        <v>165</v>
      </c>
      <c r="AT214" s="178" t="s">
        <v>161</v>
      </c>
      <c r="AU214" s="178" t="s">
        <v>84</v>
      </c>
      <c r="AY214" s="17" t="s">
        <v>159</v>
      </c>
      <c r="BE214" s="179">
        <f>IF(O214="základní",K214,0)</f>
        <v>0</v>
      </c>
      <c r="BF214" s="179">
        <f>IF(O214="snížená",K214,0)</f>
        <v>0</v>
      </c>
      <c r="BG214" s="179">
        <f>IF(O214="zákl. přenesená",K214,0)</f>
        <v>0</v>
      </c>
      <c r="BH214" s="179">
        <f>IF(O214="sníž. přenesená",K214,0)</f>
        <v>0</v>
      </c>
      <c r="BI214" s="179">
        <f>IF(O214="nulová",K214,0)</f>
        <v>0</v>
      </c>
      <c r="BJ214" s="17" t="s">
        <v>79</v>
      </c>
      <c r="BK214" s="179">
        <f>ROUND(P214*H214,2)</f>
        <v>0</v>
      </c>
      <c r="BL214" s="17" t="s">
        <v>165</v>
      </c>
      <c r="BM214" s="178" t="s">
        <v>595</v>
      </c>
    </row>
    <row r="215" spans="1:65" s="2" customFormat="1" ht="19.5">
      <c r="A215" s="30"/>
      <c r="B215" s="31"/>
      <c r="C215" s="30"/>
      <c r="D215" s="180" t="s">
        <v>167</v>
      </c>
      <c r="E215" s="30"/>
      <c r="F215" s="181" t="s">
        <v>922</v>
      </c>
      <c r="G215" s="30"/>
      <c r="H215" s="30"/>
      <c r="I215" s="95"/>
      <c r="J215" s="95"/>
      <c r="K215" s="30"/>
      <c r="L215" s="30"/>
      <c r="M215" s="31"/>
      <c r="N215" s="182"/>
      <c r="O215" s="183"/>
      <c r="P215" s="56"/>
      <c r="Q215" s="56"/>
      <c r="R215" s="56"/>
      <c r="S215" s="56"/>
      <c r="T215" s="56"/>
      <c r="U215" s="56"/>
      <c r="V215" s="56"/>
      <c r="W215" s="56"/>
      <c r="X215" s="57"/>
      <c r="Y215" s="30"/>
      <c r="Z215" s="30"/>
      <c r="AA215" s="30"/>
      <c r="AB215" s="30"/>
      <c r="AC215" s="30"/>
      <c r="AD215" s="30"/>
      <c r="AE215" s="30"/>
      <c r="AT215" s="17" t="s">
        <v>167</v>
      </c>
      <c r="AU215" s="17" t="s">
        <v>84</v>
      </c>
    </row>
    <row r="216" spans="1:65" s="2" customFormat="1" ht="16.5" customHeight="1">
      <c r="A216" s="30"/>
      <c r="B216" s="165"/>
      <c r="C216" s="166" t="s">
        <v>385</v>
      </c>
      <c r="D216" s="166" t="s">
        <v>161</v>
      </c>
      <c r="E216" s="167" t="s">
        <v>923</v>
      </c>
      <c r="F216" s="168" t="s">
        <v>924</v>
      </c>
      <c r="G216" s="169" t="s">
        <v>842</v>
      </c>
      <c r="H216" s="170">
        <v>6</v>
      </c>
      <c r="I216" s="171"/>
      <c r="J216" s="171"/>
      <c r="K216" s="172">
        <f>ROUND(P216*H216,2)</f>
        <v>0</v>
      </c>
      <c r="L216" s="231" t="s">
        <v>1043</v>
      </c>
      <c r="M216" s="31"/>
      <c r="N216" s="173" t="s">
        <v>1</v>
      </c>
      <c r="O216" s="174" t="s">
        <v>37</v>
      </c>
      <c r="P216" s="175">
        <f>I216+J216</f>
        <v>0</v>
      </c>
      <c r="Q216" s="175">
        <f>ROUND(I216*H216,2)</f>
        <v>0</v>
      </c>
      <c r="R216" s="175">
        <f>ROUND(J216*H216,2)</f>
        <v>0</v>
      </c>
      <c r="S216" s="56"/>
      <c r="T216" s="176">
        <f>S216*H216</f>
        <v>0</v>
      </c>
      <c r="U216" s="176">
        <v>0</v>
      </c>
      <c r="V216" s="176">
        <f>U216*H216</f>
        <v>0</v>
      </c>
      <c r="W216" s="176">
        <v>0</v>
      </c>
      <c r="X216" s="177">
        <f>W216*H216</f>
        <v>0</v>
      </c>
      <c r="Y216" s="30"/>
      <c r="Z216" s="30"/>
      <c r="AA216" s="30"/>
      <c r="AB216" s="30"/>
      <c r="AC216" s="30"/>
      <c r="AD216" s="30"/>
      <c r="AE216" s="30"/>
      <c r="AR216" s="178" t="s">
        <v>165</v>
      </c>
      <c r="AT216" s="178" t="s">
        <v>161</v>
      </c>
      <c r="AU216" s="178" t="s">
        <v>84</v>
      </c>
      <c r="AY216" s="17" t="s">
        <v>159</v>
      </c>
      <c r="BE216" s="179">
        <f>IF(O216="základní",K216,0)</f>
        <v>0</v>
      </c>
      <c r="BF216" s="179">
        <f>IF(O216="snížená",K216,0)</f>
        <v>0</v>
      </c>
      <c r="BG216" s="179">
        <f>IF(O216="zákl. přenesená",K216,0)</f>
        <v>0</v>
      </c>
      <c r="BH216" s="179">
        <f>IF(O216="sníž. přenesená",K216,0)</f>
        <v>0</v>
      </c>
      <c r="BI216" s="179">
        <f>IF(O216="nulová",K216,0)</f>
        <v>0</v>
      </c>
      <c r="BJ216" s="17" t="s">
        <v>79</v>
      </c>
      <c r="BK216" s="179">
        <f>ROUND(P216*H216,2)</f>
        <v>0</v>
      </c>
      <c r="BL216" s="17" t="s">
        <v>165</v>
      </c>
      <c r="BM216" s="178" t="s">
        <v>606</v>
      </c>
    </row>
    <row r="217" spans="1:65" s="2" customFormat="1">
      <c r="A217" s="30"/>
      <c r="B217" s="31"/>
      <c r="C217" s="30"/>
      <c r="D217" s="180" t="s">
        <v>167</v>
      </c>
      <c r="E217" s="30"/>
      <c r="F217" s="181" t="s">
        <v>924</v>
      </c>
      <c r="G217" s="30"/>
      <c r="H217" s="30"/>
      <c r="I217" s="95"/>
      <c r="J217" s="95"/>
      <c r="K217" s="30"/>
      <c r="L217" s="30"/>
      <c r="M217" s="31"/>
      <c r="N217" s="182"/>
      <c r="O217" s="183"/>
      <c r="P217" s="56"/>
      <c r="Q217" s="56"/>
      <c r="R217" s="56"/>
      <c r="S217" s="56"/>
      <c r="T217" s="56"/>
      <c r="U217" s="56"/>
      <c r="V217" s="56"/>
      <c r="W217" s="56"/>
      <c r="X217" s="57"/>
      <c r="Y217" s="30"/>
      <c r="Z217" s="30"/>
      <c r="AA217" s="30"/>
      <c r="AB217" s="30"/>
      <c r="AC217" s="30"/>
      <c r="AD217" s="30"/>
      <c r="AE217" s="30"/>
      <c r="AT217" s="17" t="s">
        <v>167</v>
      </c>
      <c r="AU217" s="17" t="s">
        <v>84</v>
      </c>
    </row>
    <row r="218" spans="1:65" s="12" customFormat="1" ht="22.9" customHeight="1">
      <c r="B218" s="151"/>
      <c r="D218" s="152" t="s">
        <v>73</v>
      </c>
      <c r="E218" s="163" t="s">
        <v>925</v>
      </c>
      <c r="F218" s="163" t="s">
        <v>926</v>
      </c>
      <c r="I218" s="154"/>
      <c r="J218" s="154"/>
      <c r="K218" s="164">
        <f>BK218</f>
        <v>0</v>
      </c>
      <c r="M218" s="151"/>
      <c r="N218" s="156"/>
      <c r="O218" s="157"/>
      <c r="P218" s="157"/>
      <c r="Q218" s="158">
        <f>SUM(Q219:Q264)</f>
        <v>0</v>
      </c>
      <c r="R218" s="158">
        <f>SUM(R219:R264)</f>
        <v>0</v>
      </c>
      <c r="S218" s="157"/>
      <c r="T218" s="159">
        <f>SUM(T219:T264)</f>
        <v>0</v>
      </c>
      <c r="U218" s="157"/>
      <c r="V218" s="159">
        <f>SUM(V219:V264)</f>
        <v>5.2119999999999993E-2</v>
      </c>
      <c r="W218" s="157"/>
      <c r="X218" s="160">
        <f>SUM(X219:X264)</f>
        <v>0</v>
      </c>
      <c r="AR218" s="152" t="s">
        <v>79</v>
      </c>
      <c r="AT218" s="161" t="s">
        <v>73</v>
      </c>
      <c r="AU218" s="161" t="s">
        <v>79</v>
      </c>
      <c r="AY218" s="152" t="s">
        <v>159</v>
      </c>
      <c r="BK218" s="162">
        <f>SUM(BK219:BK264)</f>
        <v>0</v>
      </c>
    </row>
    <row r="219" spans="1:65" s="2" customFormat="1" ht="21.75" customHeight="1">
      <c r="A219" s="30"/>
      <c r="B219" s="165"/>
      <c r="C219" s="166" t="s">
        <v>391</v>
      </c>
      <c r="D219" s="166" t="s">
        <v>161</v>
      </c>
      <c r="E219" s="167" t="s">
        <v>927</v>
      </c>
      <c r="F219" s="168" t="s">
        <v>928</v>
      </c>
      <c r="G219" s="169" t="s">
        <v>173</v>
      </c>
      <c r="H219" s="170">
        <v>4</v>
      </c>
      <c r="I219" s="171"/>
      <c r="J219" s="171"/>
      <c r="K219" s="172">
        <f>ROUND(P219*H219,2)</f>
        <v>0</v>
      </c>
      <c r="L219" s="168" t="s">
        <v>837</v>
      </c>
      <c r="M219" s="31"/>
      <c r="N219" s="173" t="s">
        <v>1</v>
      </c>
      <c r="O219" s="174" t="s">
        <v>37</v>
      </c>
      <c r="P219" s="175">
        <f>I219+J219</f>
        <v>0</v>
      </c>
      <c r="Q219" s="175">
        <f>ROUND(I219*H219,2)</f>
        <v>0</v>
      </c>
      <c r="R219" s="175">
        <f>ROUND(J219*H219,2)</f>
        <v>0</v>
      </c>
      <c r="S219" s="56"/>
      <c r="T219" s="176">
        <f>S219*H219</f>
        <v>0</v>
      </c>
      <c r="U219" s="176">
        <v>2.0000000000000002E-5</v>
      </c>
      <c r="V219" s="176">
        <f>U219*H219</f>
        <v>8.0000000000000007E-5</v>
      </c>
      <c r="W219" s="176">
        <v>0</v>
      </c>
      <c r="X219" s="177">
        <f>W219*H219</f>
        <v>0</v>
      </c>
      <c r="Y219" s="30"/>
      <c r="Z219" s="30"/>
      <c r="AA219" s="30"/>
      <c r="AB219" s="30"/>
      <c r="AC219" s="30"/>
      <c r="AD219" s="30"/>
      <c r="AE219" s="30"/>
      <c r="AR219" s="178" t="s">
        <v>165</v>
      </c>
      <c r="AT219" s="178" t="s">
        <v>161</v>
      </c>
      <c r="AU219" s="178" t="s">
        <v>84</v>
      </c>
      <c r="AY219" s="17" t="s">
        <v>159</v>
      </c>
      <c r="BE219" s="179">
        <f>IF(O219="základní",K219,0)</f>
        <v>0</v>
      </c>
      <c r="BF219" s="179">
        <f>IF(O219="snížená",K219,0)</f>
        <v>0</v>
      </c>
      <c r="BG219" s="179">
        <f>IF(O219="zákl. přenesená",K219,0)</f>
        <v>0</v>
      </c>
      <c r="BH219" s="179">
        <f>IF(O219="sníž. přenesená",K219,0)</f>
        <v>0</v>
      </c>
      <c r="BI219" s="179">
        <f>IF(O219="nulová",K219,0)</f>
        <v>0</v>
      </c>
      <c r="BJ219" s="17" t="s">
        <v>79</v>
      </c>
      <c r="BK219" s="179">
        <f>ROUND(P219*H219,2)</f>
        <v>0</v>
      </c>
      <c r="BL219" s="17" t="s">
        <v>165</v>
      </c>
      <c r="BM219" s="178" t="s">
        <v>615</v>
      </c>
    </row>
    <row r="220" spans="1:65" s="2" customFormat="1" ht="19.5">
      <c r="A220" s="30"/>
      <c r="B220" s="31"/>
      <c r="C220" s="30"/>
      <c r="D220" s="180" t="s">
        <v>167</v>
      </c>
      <c r="E220" s="30"/>
      <c r="F220" s="181" t="s">
        <v>928</v>
      </c>
      <c r="G220" s="30"/>
      <c r="H220" s="30"/>
      <c r="I220" s="95"/>
      <c r="J220" s="95"/>
      <c r="K220" s="30"/>
      <c r="L220" s="30"/>
      <c r="M220" s="31"/>
      <c r="N220" s="182"/>
      <c r="O220" s="183"/>
      <c r="P220" s="56"/>
      <c r="Q220" s="56"/>
      <c r="R220" s="56"/>
      <c r="S220" s="56"/>
      <c r="T220" s="56"/>
      <c r="U220" s="56"/>
      <c r="V220" s="56"/>
      <c r="W220" s="56"/>
      <c r="X220" s="57"/>
      <c r="Y220" s="30"/>
      <c r="Z220" s="30"/>
      <c r="AA220" s="30"/>
      <c r="AB220" s="30"/>
      <c r="AC220" s="30"/>
      <c r="AD220" s="30"/>
      <c r="AE220" s="30"/>
      <c r="AT220" s="17" t="s">
        <v>167</v>
      </c>
      <c r="AU220" s="17" t="s">
        <v>84</v>
      </c>
    </row>
    <row r="221" spans="1:65" s="2" customFormat="1" ht="16.5" customHeight="1">
      <c r="A221" s="30"/>
      <c r="B221" s="165"/>
      <c r="C221" s="166" t="s">
        <v>396</v>
      </c>
      <c r="D221" s="166" t="s">
        <v>161</v>
      </c>
      <c r="E221" s="167" t="s">
        <v>929</v>
      </c>
      <c r="F221" s="168" t="s">
        <v>930</v>
      </c>
      <c r="G221" s="169" t="s">
        <v>173</v>
      </c>
      <c r="H221" s="170">
        <v>5</v>
      </c>
      <c r="I221" s="171"/>
      <c r="J221" s="171"/>
      <c r="K221" s="172">
        <f>ROUND(P221*H221,2)</f>
        <v>0</v>
      </c>
      <c r="L221" s="168" t="s">
        <v>837</v>
      </c>
      <c r="M221" s="31"/>
      <c r="N221" s="173" t="s">
        <v>1</v>
      </c>
      <c r="O221" s="174" t="s">
        <v>37</v>
      </c>
      <c r="P221" s="175">
        <f>I221+J221</f>
        <v>0</v>
      </c>
      <c r="Q221" s="175">
        <f>ROUND(I221*H221,2)</f>
        <v>0</v>
      </c>
      <c r="R221" s="175">
        <f>ROUND(J221*H221,2)</f>
        <v>0</v>
      </c>
      <c r="S221" s="56"/>
      <c r="T221" s="176">
        <f>S221*H221</f>
        <v>0</v>
      </c>
      <c r="U221" s="176">
        <v>0</v>
      </c>
      <c r="V221" s="176">
        <f>U221*H221</f>
        <v>0</v>
      </c>
      <c r="W221" s="176">
        <v>0</v>
      </c>
      <c r="X221" s="177">
        <f>W221*H221</f>
        <v>0</v>
      </c>
      <c r="Y221" s="30"/>
      <c r="Z221" s="30"/>
      <c r="AA221" s="30"/>
      <c r="AB221" s="30"/>
      <c r="AC221" s="30"/>
      <c r="AD221" s="30"/>
      <c r="AE221" s="30"/>
      <c r="AR221" s="178" t="s">
        <v>165</v>
      </c>
      <c r="AT221" s="178" t="s">
        <v>161</v>
      </c>
      <c r="AU221" s="178" t="s">
        <v>84</v>
      </c>
      <c r="AY221" s="17" t="s">
        <v>159</v>
      </c>
      <c r="BE221" s="179">
        <f>IF(O221="základní",K221,0)</f>
        <v>0</v>
      </c>
      <c r="BF221" s="179">
        <f>IF(O221="snížená",K221,0)</f>
        <v>0</v>
      </c>
      <c r="BG221" s="179">
        <f>IF(O221="zákl. přenesená",K221,0)</f>
        <v>0</v>
      </c>
      <c r="BH221" s="179">
        <f>IF(O221="sníž. přenesená",K221,0)</f>
        <v>0</v>
      </c>
      <c r="BI221" s="179">
        <f>IF(O221="nulová",K221,0)</f>
        <v>0</v>
      </c>
      <c r="BJ221" s="17" t="s">
        <v>79</v>
      </c>
      <c r="BK221" s="179">
        <f>ROUND(P221*H221,2)</f>
        <v>0</v>
      </c>
      <c r="BL221" s="17" t="s">
        <v>165</v>
      </c>
      <c r="BM221" s="178" t="s">
        <v>627</v>
      </c>
    </row>
    <row r="222" spans="1:65" s="2" customFormat="1">
      <c r="A222" s="30"/>
      <c r="B222" s="31"/>
      <c r="C222" s="30"/>
      <c r="D222" s="180" t="s">
        <v>167</v>
      </c>
      <c r="E222" s="30"/>
      <c r="F222" s="181" t="s">
        <v>930</v>
      </c>
      <c r="G222" s="30"/>
      <c r="H222" s="30"/>
      <c r="I222" s="95"/>
      <c r="J222" s="95"/>
      <c r="K222" s="30"/>
      <c r="L222" s="30"/>
      <c r="M222" s="31"/>
      <c r="N222" s="182"/>
      <c r="O222" s="183"/>
      <c r="P222" s="56"/>
      <c r="Q222" s="56"/>
      <c r="R222" s="56"/>
      <c r="S222" s="56"/>
      <c r="T222" s="56"/>
      <c r="U222" s="56"/>
      <c r="V222" s="56"/>
      <c r="W222" s="56"/>
      <c r="X222" s="57"/>
      <c r="Y222" s="30"/>
      <c r="Z222" s="30"/>
      <c r="AA222" s="30"/>
      <c r="AB222" s="30"/>
      <c r="AC222" s="30"/>
      <c r="AD222" s="30"/>
      <c r="AE222" s="30"/>
      <c r="AT222" s="17" t="s">
        <v>167</v>
      </c>
      <c r="AU222" s="17" t="s">
        <v>84</v>
      </c>
    </row>
    <row r="223" spans="1:65" s="2" customFormat="1" ht="21.75" customHeight="1">
      <c r="A223" s="30"/>
      <c r="B223" s="165"/>
      <c r="C223" s="166" t="s">
        <v>402</v>
      </c>
      <c r="D223" s="166" t="s">
        <v>161</v>
      </c>
      <c r="E223" s="167" t="s">
        <v>787</v>
      </c>
      <c r="F223" s="168" t="s">
        <v>931</v>
      </c>
      <c r="G223" s="169" t="s">
        <v>932</v>
      </c>
      <c r="H223" s="170">
        <v>5</v>
      </c>
      <c r="I223" s="171"/>
      <c r="J223" s="171"/>
      <c r="K223" s="172">
        <f>ROUND(P223*H223,2)</f>
        <v>0</v>
      </c>
      <c r="L223" s="231" t="s">
        <v>1043</v>
      </c>
      <c r="M223" s="31"/>
      <c r="N223" s="173" t="s">
        <v>1</v>
      </c>
      <c r="O223" s="174" t="s">
        <v>37</v>
      </c>
      <c r="P223" s="175">
        <f>I223+J223</f>
        <v>0</v>
      </c>
      <c r="Q223" s="175">
        <f>ROUND(I223*H223,2)</f>
        <v>0</v>
      </c>
      <c r="R223" s="175">
        <f>ROUND(J223*H223,2)</f>
        <v>0</v>
      </c>
      <c r="S223" s="56"/>
      <c r="T223" s="176">
        <f>S223*H223</f>
        <v>0</v>
      </c>
      <c r="U223" s="176">
        <v>0</v>
      </c>
      <c r="V223" s="176">
        <f>U223*H223</f>
        <v>0</v>
      </c>
      <c r="W223" s="176">
        <v>0</v>
      </c>
      <c r="X223" s="177">
        <f>W223*H223</f>
        <v>0</v>
      </c>
      <c r="Y223" s="30"/>
      <c r="Z223" s="30"/>
      <c r="AA223" s="30"/>
      <c r="AB223" s="30"/>
      <c r="AC223" s="30"/>
      <c r="AD223" s="30"/>
      <c r="AE223" s="30"/>
      <c r="AR223" s="178" t="s">
        <v>165</v>
      </c>
      <c r="AT223" s="178" t="s">
        <v>161</v>
      </c>
      <c r="AU223" s="178" t="s">
        <v>84</v>
      </c>
      <c r="AY223" s="17" t="s">
        <v>159</v>
      </c>
      <c r="BE223" s="179">
        <f>IF(O223="základní",K223,0)</f>
        <v>0</v>
      </c>
      <c r="BF223" s="179">
        <f>IF(O223="snížená",K223,0)</f>
        <v>0</v>
      </c>
      <c r="BG223" s="179">
        <f>IF(O223="zákl. přenesená",K223,0)</f>
        <v>0</v>
      </c>
      <c r="BH223" s="179">
        <f>IF(O223="sníž. přenesená",K223,0)</f>
        <v>0</v>
      </c>
      <c r="BI223" s="179">
        <f>IF(O223="nulová",K223,0)</f>
        <v>0</v>
      </c>
      <c r="BJ223" s="17" t="s">
        <v>79</v>
      </c>
      <c r="BK223" s="179">
        <f>ROUND(P223*H223,2)</f>
        <v>0</v>
      </c>
      <c r="BL223" s="17" t="s">
        <v>165</v>
      </c>
      <c r="BM223" s="178" t="s">
        <v>638</v>
      </c>
    </row>
    <row r="224" spans="1:65" s="2" customFormat="1" ht="19.5">
      <c r="A224" s="30"/>
      <c r="B224" s="31"/>
      <c r="C224" s="30"/>
      <c r="D224" s="180" t="s">
        <v>167</v>
      </c>
      <c r="E224" s="30"/>
      <c r="F224" s="181" t="s">
        <v>931</v>
      </c>
      <c r="G224" s="30"/>
      <c r="H224" s="30"/>
      <c r="I224" s="95"/>
      <c r="J224" s="95"/>
      <c r="K224" s="30"/>
      <c r="L224" s="30"/>
      <c r="M224" s="31"/>
      <c r="N224" s="182"/>
      <c r="O224" s="183"/>
      <c r="P224" s="56"/>
      <c r="Q224" s="56"/>
      <c r="R224" s="56"/>
      <c r="S224" s="56"/>
      <c r="T224" s="56"/>
      <c r="U224" s="56"/>
      <c r="V224" s="56"/>
      <c r="W224" s="56"/>
      <c r="X224" s="57"/>
      <c r="Y224" s="30"/>
      <c r="Z224" s="30"/>
      <c r="AA224" s="30"/>
      <c r="AB224" s="30"/>
      <c r="AC224" s="30"/>
      <c r="AD224" s="30"/>
      <c r="AE224" s="30"/>
      <c r="AT224" s="17" t="s">
        <v>167</v>
      </c>
      <c r="AU224" s="17" t="s">
        <v>84</v>
      </c>
    </row>
    <row r="225" spans="1:65" s="2" customFormat="1" ht="33" customHeight="1">
      <c r="A225" s="30"/>
      <c r="B225" s="165"/>
      <c r="C225" s="166" t="s">
        <v>407</v>
      </c>
      <c r="D225" s="166" t="s">
        <v>161</v>
      </c>
      <c r="E225" s="167" t="s">
        <v>933</v>
      </c>
      <c r="F225" s="168" t="s">
        <v>934</v>
      </c>
      <c r="G225" s="169" t="s">
        <v>173</v>
      </c>
      <c r="H225" s="170">
        <v>3</v>
      </c>
      <c r="I225" s="171"/>
      <c r="J225" s="171"/>
      <c r="K225" s="172">
        <f>ROUND(P225*H225,2)</f>
        <v>0</v>
      </c>
      <c r="L225" s="168" t="s">
        <v>837</v>
      </c>
      <c r="M225" s="31"/>
      <c r="N225" s="173" t="s">
        <v>1</v>
      </c>
      <c r="O225" s="174" t="s">
        <v>37</v>
      </c>
      <c r="P225" s="175">
        <f>I225+J225</f>
        <v>0</v>
      </c>
      <c r="Q225" s="175">
        <f>ROUND(I225*H225,2)</f>
        <v>0</v>
      </c>
      <c r="R225" s="175">
        <f>ROUND(J225*H225,2)</f>
        <v>0</v>
      </c>
      <c r="S225" s="56"/>
      <c r="T225" s="176">
        <f>S225*H225</f>
        <v>0</v>
      </c>
      <c r="U225" s="176">
        <v>9.0000000000000006E-5</v>
      </c>
      <c r="V225" s="176">
        <f>U225*H225</f>
        <v>2.7E-4</v>
      </c>
      <c r="W225" s="176">
        <v>0</v>
      </c>
      <c r="X225" s="177">
        <f>W225*H225</f>
        <v>0</v>
      </c>
      <c r="Y225" s="30"/>
      <c r="Z225" s="30"/>
      <c r="AA225" s="30"/>
      <c r="AB225" s="30"/>
      <c r="AC225" s="30"/>
      <c r="AD225" s="30"/>
      <c r="AE225" s="30"/>
      <c r="AR225" s="178" t="s">
        <v>165</v>
      </c>
      <c r="AT225" s="178" t="s">
        <v>161</v>
      </c>
      <c r="AU225" s="178" t="s">
        <v>84</v>
      </c>
      <c r="AY225" s="17" t="s">
        <v>159</v>
      </c>
      <c r="BE225" s="179">
        <f>IF(O225="základní",K225,0)</f>
        <v>0</v>
      </c>
      <c r="BF225" s="179">
        <f>IF(O225="snížená",K225,0)</f>
        <v>0</v>
      </c>
      <c r="BG225" s="179">
        <f>IF(O225="zákl. přenesená",K225,0)</f>
        <v>0</v>
      </c>
      <c r="BH225" s="179">
        <f>IF(O225="sníž. přenesená",K225,0)</f>
        <v>0</v>
      </c>
      <c r="BI225" s="179">
        <f>IF(O225="nulová",K225,0)</f>
        <v>0</v>
      </c>
      <c r="BJ225" s="17" t="s">
        <v>79</v>
      </c>
      <c r="BK225" s="179">
        <f>ROUND(P225*H225,2)</f>
        <v>0</v>
      </c>
      <c r="BL225" s="17" t="s">
        <v>165</v>
      </c>
      <c r="BM225" s="178" t="s">
        <v>647</v>
      </c>
    </row>
    <row r="226" spans="1:65" s="2" customFormat="1" ht="19.5">
      <c r="A226" s="30"/>
      <c r="B226" s="31"/>
      <c r="C226" s="30"/>
      <c r="D226" s="180" t="s">
        <v>167</v>
      </c>
      <c r="E226" s="30"/>
      <c r="F226" s="181" t="s">
        <v>934</v>
      </c>
      <c r="G226" s="30"/>
      <c r="H226" s="30"/>
      <c r="I226" s="95"/>
      <c r="J226" s="95"/>
      <c r="K226" s="30"/>
      <c r="L226" s="30"/>
      <c r="M226" s="31"/>
      <c r="N226" s="182"/>
      <c r="O226" s="183"/>
      <c r="P226" s="56"/>
      <c r="Q226" s="56"/>
      <c r="R226" s="56"/>
      <c r="S226" s="56"/>
      <c r="T226" s="56"/>
      <c r="U226" s="56"/>
      <c r="V226" s="56"/>
      <c r="W226" s="56"/>
      <c r="X226" s="57"/>
      <c r="Y226" s="30"/>
      <c r="Z226" s="30"/>
      <c r="AA226" s="30"/>
      <c r="AB226" s="30"/>
      <c r="AC226" s="30"/>
      <c r="AD226" s="30"/>
      <c r="AE226" s="30"/>
      <c r="AT226" s="17" t="s">
        <v>167</v>
      </c>
      <c r="AU226" s="17" t="s">
        <v>84</v>
      </c>
    </row>
    <row r="227" spans="1:65" s="2" customFormat="1" ht="21.75" customHeight="1">
      <c r="A227" s="30"/>
      <c r="B227" s="165"/>
      <c r="C227" s="166" t="s">
        <v>412</v>
      </c>
      <c r="D227" s="166" t="s">
        <v>161</v>
      </c>
      <c r="E227" s="167" t="s">
        <v>935</v>
      </c>
      <c r="F227" s="168" t="s">
        <v>936</v>
      </c>
      <c r="G227" s="169" t="s">
        <v>266</v>
      </c>
      <c r="H227" s="170">
        <v>25</v>
      </c>
      <c r="I227" s="171"/>
      <c r="J227" s="171"/>
      <c r="K227" s="172">
        <f>ROUND(P227*H227,2)</f>
        <v>0</v>
      </c>
      <c r="L227" s="168" t="s">
        <v>837</v>
      </c>
      <c r="M227" s="31"/>
      <c r="N227" s="173" t="s">
        <v>1</v>
      </c>
      <c r="O227" s="174" t="s">
        <v>37</v>
      </c>
      <c r="P227" s="175">
        <f>I227+J227</f>
        <v>0</v>
      </c>
      <c r="Q227" s="175">
        <f>ROUND(I227*H227,2)</f>
        <v>0</v>
      </c>
      <c r="R227" s="175">
        <f>ROUND(J227*H227,2)</f>
        <v>0</v>
      </c>
      <c r="S227" s="56"/>
      <c r="T227" s="176">
        <f>S227*H227</f>
        <v>0</v>
      </c>
      <c r="U227" s="176">
        <v>1.7000000000000001E-4</v>
      </c>
      <c r="V227" s="176">
        <f>U227*H227</f>
        <v>4.2500000000000003E-3</v>
      </c>
      <c r="W227" s="176">
        <v>0</v>
      </c>
      <c r="X227" s="177">
        <f>W227*H227</f>
        <v>0</v>
      </c>
      <c r="Y227" s="30"/>
      <c r="Z227" s="30"/>
      <c r="AA227" s="30"/>
      <c r="AB227" s="30"/>
      <c r="AC227" s="30"/>
      <c r="AD227" s="30"/>
      <c r="AE227" s="30"/>
      <c r="AR227" s="178" t="s">
        <v>165</v>
      </c>
      <c r="AT227" s="178" t="s">
        <v>161</v>
      </c>
      <c r="AU227" s="178" t="s">
        <v>84</v>
      </c>
      <c r="AY227" s="17" t="s">
        <v>159</v>
      </c>
      <c r="BE227" s="179">
        <f>IF(O227="základní",K227,0)</f>
        <v>0</v>
      </c>
      <c r="BF227" s="179">
        <f>IF(O227="snížená",K227,0)</f>
        <v>0</v>
      </c>
      <c r="BG227" s="179">
        <f>IF(O227="zákl. přenesená",K227,0)</f>
        <v>0</v>
      </c>
      <c r="BH227" s="179">
        <f>IF(O227="sníž. přenesená",K227,0)</f>
        <v>0</v>
      </c>
      <c r="BI227" s="179">
        <f>IF(O227="nulová",K227,0)</f>
        <v>0</v>
      </c>
      <c r="BJ227" s="17" t="s">
        <v>79</v>
      </c>
      <c r="BK227" s="179">
        <f>ROUND(P227*H227,2)</f>
        <v>0</v>
      </c>
      <c r="BL227" s="17" t="s">
        <v>165</v>
      </c>
      <c r="BM227" s="178" t="s">
        <v>658</v>
      </c>
    </row>
    <row r="228" spans="1:65" s="2" customFormat="1" ht="19.5">
      <c r="A228" s="30"/>
      <c r="B228" s="31"/>
      <c r="C228" s="30"/>
      <c r="D228" s="180" t="s">
        <v>167</v>
      </c>
      <c r="E228" s="30"/>
      <c r="F228" s="181" t="s">
        <v>936</v>
      </c>
      <c r="G228" s="30"/>
      <c r="H228" s="30"/>
      <c r="I228" s="95"/>
      <c r="J228" s="95"/>
      <c r="K228" s="30"/>
      <c r="L228" s="30"/>
      <c r="M228" s="31"/>
      <c r="N228" s="182"/>
      <c r="O228" s="183"/>
      <c r="P228" s="56"/>
      <c r="Q228" s="56"/>
      <c r="R228" s="56"/>
      <c r="S228" s="56"/>
      <c r="T228" s="56"/>
      <c r="U228" s="56"/>
      <c r="V228" s="56"/>
      <c r="W228" s="56"/>
      <c r="X228" s="57"/>
      <c r="Y228" s="30"/>
      <c r="Z228" s="30"/>
      <c r="AA228" s="30"/>
      <c r="AB228" s="30"/>
      <c r="AC228" s="30"/>
      <c r="AD228" s="30"/>
      <c r="AE228" s="30"/>
      <c r="AT228" s="17" t="s">
        <v>167</v>
      </c>
      <c r="AU228" s="17" t="s">
        <v>84</v>
      </c>
    </row>
    <row r="229" spans="1:65" s="2" customFormat="1" ht="21.75" customHeight="1">
      <c r="A229" s="30"/>
      <c r="B229" s="165"/>
      <c r="C229" s="166" t="s">
        <v>418</v>
      </c>
      <c r="D229" s="166" t="s">
        <v>161</v>
      </c>
      <c r="E229" s="167" t="s">
        <v>937</v>
      </c>
      <c r="F229" s="168" t="s">
        <v>938</v>
      </c>
      <c r="G229" s="169" t="s">
        <v>266</v>
      </c>
      <c r="H229" s="170">
        <v>30</v>
      </c>
      <c r="I229" s="171"/>
      <c r="J229" s="171"/>
      <c r="K229" s="172">
        <f>ROUND(P229*H229,2)</f>
        <v>0</v>
      </c>
      <c r="L229" s="168" t="s">
        <v>837</v>
      </c>
      <c r="M229" s="31"/>
      <c r="N229" s="173" t="s">
        <v>1</v>
      </c>
      <c r="O229" s="174" t="s">
        <v>37</v>
      </c>
      <c r="P229" s="175">
        <f>I229+J229</f>
        <v>0</v>
      </c>
      <c r="Q229" s="175">
        <f>ROUND(I229*H229,2)</f>
        <v>0</v>
      </c>
      <c r="R229" s="175">
        <f>ROUND(J229*H229,2)</f>
        <v>0</v>
      </c>
      <c r="S229" s="56"/>
      <c r="T229" s="176">
        <f>S229*H229</f>
        <v>0</v>
      </c>
      <c r="U229" s="176">
        <v>1.7000000000000001E-4</v>
      </c>
      <c r="V229" s="176">
        <f>U229*H229</f>
        <v>5.1000000000000004E-3</v>
      </c>
      <c r="W229" s="176">
        <v>0</v>
      </c>
      <c r="X229" s="177">
        <f>W229*H229</f>
        <v>0</v>
      </c>
      <c r="Y229" s="30"/>
      <c r="Z229" s="30"/>
      <c r="AA229" s="30"/>
      <c r="AB229" s="30"/>
      <c r="AC229" s="30"/>
      <c r="AD229" s="30"/>
      <c r="AE229" s="30"/>
      <c r="AR229" s="178" t="s">
        <v>165</v>
      </c>
      <c r="AT229" s="178" t="s">
        <v>161</v>
      </c>
      <c r="AU229" s="178" t="s">
        <v>84</v>
      </c>
      <c r="AY229" s="17" t="s">
        <v>159</v>
      </c>
      <c r="BE229" s="179">
        <f>IF(O229="základní",K229,0)</f>
        <v>0</v>
      </c>
      <c r="BF229" s="179">
        <f>IF(O229="snížená",K229,0)</f>
        <v>0</v>
      </c>
      <c r="BG229" s="179">
        <f>IF(O229="zákl. přenesená",K229,0)</f>
        <v>0</v>
      </c>
      <c r="BH229" s="179">
        <f>IF(O229="sníž. přenesená",K229,0)</f>
        <v>0</v>
      </c>
      <c r="BI229" s="179">
        <f>IF(O229="nulová",K229,0)</f>
        <v>0</v>
      </c>
      <c r="BJ229" s="17" t="s">
        <v>79</v>
      </c>
      <c r="BK229" s="179">
        <f>ROUND(P229*H229,2)</f>
        <v>0</v>
      </c>
      <c r="BL229" s="17" t="s">
        <v>165</v>
      </c>
      <c r="BM229" s="178" t="s">
        <v>667</v>
      </c>
    </row>
    <row r="230" spans="1:65" s="2" customFormat="1" ht="19.5">
      <c r="A230" s="30"/>
      <c r="B230" s="31"/>
      <c r="C230" s="30"/>
      <c r="D230" s="180" t="s">
        <v>167</v>
      </c>
      <c r="E230" s="30"/>
      <c r="F230" s="181" t="s">
        <v>938</v>
      </c>
      <c r="G230" s="30"/>
      <c r="H230" s="30"/>
      <c r="I230" s="95"/>
      <c r="J230" s="95"/>
      <c r="K230" s="30"/>
      <c r="L230" s="30"/>
      <c r="M230" s="31"/>
      <c r="N230" s="182"/>
      <c r="O230" s="183"/>
      <c r="P230" s="56"/>
      <c r="Q230" s="56"/>
      <c r="R230" s="56"/>
      <c r="S230" s="56"/>
      <c r="T230" s="56"/>
      <c r="U230" s="56"/>
      <c r="V230" s="56"/>
      <c r="W230" s="56"/>
      <c r="X230" s="57"/>
      <c r="Y230" s="30"/>
      <c r="Z230" s="30"/>
      <c r="AA230" s="30"/>
      <c r="AB230" s="30"/>
      <c r="AC230" s="30"/>
      <c r="AD230" s="30"/>
      <c r="AE230" s="30"/>
      <c r="AT230" s="17" t="s">
        <v>167</v>
      </c>
      <c r="AU230" s="17" t="s">
        <v>84</v>
      </c>
    </row>
    <row r="231" spans="1:65" s="2" customFormat="1" ht="33" customHeight="1">
      <c r="A231" s="30"/>
      <c r="B231" s="165"/>
      <c r="C231" s="166" t="s">
        <v>423</v>
      </c>
      <c r="D231" s="166" t="s">
        <v>161</v>
      </c>
      <c r="E231" s="167" t="s">
        <v>939</v>
      </c>
      <c r="F231" s="168" t="s">
        <v>940</v>
      </c>
      <c r="G231" s="169" t="s">
        <v>173</v>
      </c>
      <c r="H231" s="170">
        <v>1</v>
      </c>
      <c r="I231" s="171"/>
      <c r="J231" s="171"/>
      <c r="K231" s="172">
        <f>ROUND(P231*H231,2)</f>
        <v>0</v>
      </c>
      <c r="L231" s="168" t="s">
        <v>837</v>
      </c>
      <c r="M231" s="31"/>
      <c r="N231" s="173" t="s">
        <v>1</v>
      </c>
      <c r="O231" s="174" t="s">
        <v>37</v>
      </c>
      <c r="P231" s="175">
        <f>I231+J231</f>
        <v>0</v>
      </c>
      <c r="Q231" s="175">
        <f>ROUND(I231*H231,2)</f>
        <v>0</v>
      </c>
      <c r="R231" s="175">
        <f>ROUND(J231*H231,2)</f>
        <v>0</v>
      </c>
      <c r="S231" s="56"/>
      <c r="T231" s="176">
        <f>S231*H231</f>
        <v>0</v>
      </c>
      <c r="U231" s="176">
        <v>1.1E-4</v>
      </c>
      <c r="V231" s="176">
        <f>U231*H231</f>
        <v>1.1E-4</v>
      </c>
      <c r="W231" s="176">
        <v>0</v>
      </c>
      <c r="X231" s="177">
        <f>W231*H231</f>
        <v>0</v>
      </c>
      <c r="Y231" s="30"/>
      <c r="Z231" s="30"/>
      <c r="AA231" s="30"/>
      <c r="AB231" s="30"/>
      <c r="AC231" s="30"/>
      <c r="AD231" s="30"/>
      <c r="AE231" s="30"/>
      <c r="AR231" s="178" t="s">
        <v>165</v>
      </c>
      <c r="AT231" s="178" t="s">
        <v>161</v>
      </c>
      <c r="AU231" s="178" t="s">
        <v>84</v>
      </c>
      <c r="AY231" s="17" t="s">
        <v>159</v>
      </c>
      <c r="BE231" s="179">
        <f>IF(O231="základní",K231,0)</f>
        <v>0</v>
      </c>
      <c r="BF231" s="179">
        <f>IF(O231="snížená",K231,0)</f>
        <v>0</v>
      </c>
      <c r="BG231" s="179">
        <f>IF(O231="zákl. přenesená",K231,0)</f>
        <v>0</v>
      </c>
      <c r="BH231" s="179">
        <f>IF(O231="sníž. přenesená",K231,0)</f>
        <v>0</v>
      </c>
      <c r="BI231" s="179">
        <f>IF(O231="nulová",K231,0)</f>
        <v>0</v>
      </c>
      <c r="BJ231" s="17" t="s">
        <v>79</v>
      </c>
      <c r="BK231" s="179">
        <f>ROUND(P231*H231,2)</f>
        <v>0</v>
      </c>
      <c r="BL231" s="17" t="s">
        <v>165</v>
      </c>
      <c r="BM231" s="178" t="s">
        <v>677</v>
      </c>
    </row>
    <row r="232" spans="1:65" s="2" customFormat="1" ht="19.5">
      <c r="A232" s="30"/>
      <c r="B232" s="31"/>
      <c r="C232" s="30"/>
      <c r="D232" s="180" t="s">
        <v>167</v>
      </c>
      <c r="E232" s="30"/>
      <c r="F232" s="181" t="s">
        <v>940</v>
      </c>
      <c r="G232" s="30"/>
      <c r="H232" s="30"/>
      <c r="I232" s="95"/>
      <c r="J232" s="95"/>
      <c r="K232" s="30"/>
      <c r="L232" s="30"/>
      <c r="M232" s="31"/>
      <c r="N232" s="182"/>
      <c r="O232" s="183"/>
      <c r="P232" s="56"/>
      <c r="Q232" s="56"/>
      <c r="R232" s="56"/>
      <c r="S232" s="56"/>
      <c r="T232" s="56"/>
      <c r="U232" s="56"/>
      <c r="V232" s="56"/>
      <c r="W232" s="56"/>
      <c r="X232" s="57"/>
      <c r="Y232" s="30"/>
      <c r="Z232" s="30"/>
      <c r="AA232" s="30"/>
      <c r="AB232" s="30"/>
      <c r="AC232" s="30"/>
      <c r="AD232" s="30"/>
      <c r="AE232" s="30"/>
      <c r="AT232" s="17" t="s">
        <v>167</v>
      </c>
      <c r="AU232" s="17" t="s">
        <v>84</v>
      </c>
    </row>
    <row r="233" spans="1:65" s="2" customFormat="1" ht="44.25" customHeight="1">
      <c r="A233" s="30"/>
      <c r="B233" s="165"/>
      <c r="C233" s="166" t="s">
        <v>429</v>
      </c>
      <c r="D233" s="166" t="s">
        <v>161</v>
      </c>
      <c r="E233" s="167" t="s">
        <v>941</v>
      </c>
      <c r="F233" s="168" t="s">
        <v>942</v>
      </c>
      <c r="G233" s="169" t="s">
        <v>266</v>
      </c>
      <c r="H233" s="170">
        <v>10</v>
      </c>
      <c r="I233" s="171"/>
      <c r="J233" s="171"/>
      <c r="K233" s="172">
        <f>ROUND(P233*H233,2)</f>
        <v>0</v>
      </c>
      <c r="L233" s="168" t="s">
        <v>837</v>
      </c>
      <c r="M233" s="31"/>
      <c r="N233" s="173" t="s">
        <v>1</v>
      </c>
      <c r="O233" s="174" t="s">
        <v>37</v>
      </c>
      <c r="P233" s="175">
        <f>I233+J233</f>
        <v>0</v>
      </c>
      <c r="Q233" s="175">
        <f>ROUND(I233*H233,2)</f>
        <v>0</v>
      </c>
      <c r="R233" s="175">
        <f>ROUND(J233*H233,2)</f>
        <v>0</v>
      </c>
      <c r="S233" s="56"/>
      <c r="T233" s="176">
        <f>S233*H233</f>
        <v>0</v>
      </c>
      <c r="U233" s="176">
        <v>9.8999999999999999E-4</v>
      </c>
      <c r="V233" s="176">
        <f>U233*H233</f>
        <v>9.8999999999999991E-3</v>
      </c>
      <c r="W233" s="176">
        <v>0</v>
      </c>
      <c r="X233" s="177">
        <f>W233*H233</f>
        <v>0</v>
      </c>
      <c r="Y233" s="30"/>
      <c r="Z233" s="30"/>
      <c r="AA233" s="30"/>
      <c r="AB233" s="30"/>
      <c r="AC233" s="30"/>
      <c r="AD233" s="30"/>
      <c r="AE233" s="30"/>
      <c r="AR233" s="178" t="s">
        <v>165</v>
      </c>
      <c r="AT233" s="178" t="s">
        <v>161</v>
      </c>
      <c r="AU233" s="178" t="s">
        <v>84</v>
      </c>
      <c r="AY233" s="17" t="s">
        <v>159</v>
      </c>
      <c r="BE233" s="179">
        <f>IF(O233="základní",K233,0)</f>
        <v>0</v>
      </c>
      <c r="BF233" s="179">
        <f>IF(O233="snížená",K233,0)</f>
        <v>0</v>
      </c>
      <c r="BG233" s="179">
        <f>IF(O233="zákl. přenesená",K233,0)</f>
        <v>0</v>
      </c>
      <c r="BH233" s="179">
        <f>IF(O233="sníž. přenesená",K233,0)</f>
        <v>0</v>
      </c>
      <c r="BI233" s="179">
        <f>IF(O233="nulová",K233,0)</f>
        <v>0</v>
      </c>
      <c r="BJ233" s="17" t="s">
        <v>79</v>
      </c>
      <c r="BK233" s="179">
        <f>ROUND(P233*H233,2)</f>
        <v>0</v>
      </c>
      <c r="BL233" s="17" t="s">
        <v>165</v>
      </c>
      <c r="BM233" s="178" t="s">
        <v>686</v>
      </c>
    </row>
    <row r="234" spans="1:65" s="2" customFormat="1" ht="29.25">
      <c r="A234" s="30"/>
      <c r="B234" s="31"/>
      <c r="C234" s="30"/>
      <c r="D234" s="180" t="s">
        <v>167</v>
      </c>
      <c r="E234" s="30"/>
      <c r="F234" s="181" t="s">
        <v>942</v>
      </c>
      <c r="G234" s="30"/>
      <c r="H234" s="30"/>
      <c r="I234" s="95"/>
      <c r="J234" s="95"/>
      <c r="K234" s="30"/>
      <c r="L234" s="30"/>
      <c r="M234" s="31"/>
      <c r="N234" s="182"/>
      <c r="O234" s="183"/>
      <c r="P234" s="56"/>
      <c r="Q234" s="56"/>
      <c r="R234" s="56"/>
      <c r="S234" s="56"/>
      <c r="T234" s="56"/>
      <c r="U234" s="56"/>
      <c r="V234" s="56"/>
      <c r="W234" s="56"/>
      <c r="X234" s="57"/>
      <c r="Y234" s="30"/>
      <c r="Z234" s="30"/>
      <c r="AA234" s="30"/>
      <c r="AB234" s="30"/>
      <c r="AC234" s="30"/>
      <c r="AD234" s="30"/>
      <c r="AE234" s="30"/>
      <c r="AT234" s="17" t="s">
        <v>167</v>
      </c>
      <c r="AU234" s="17" t="s">
        <v>84</v>
      </c>
    </row>
    <row r="235" spans="1:65" s="2" customFormat="1" ht="33" customHeight="1">
      <c r="A235" s="30"/>
      <c r="B235" s="165"/>
      <c r="C235" s="166" t="s">
        <v>436</v>
      </c>
      <c r="D235" s="166" t="s">
        <v>161</v>
      </c>
      <c r="E235" s="167" t="s">
        <v>943</v>
      </c>
      <c r="F235" s="168" t="s">
        <v>944</v>
      </c>
      <c r="G235" s="169" t="s">
        <v>173</v>
      </c>
      <c r="H235" s="170">
        <v>8</v>
      </c>
      <c r="I235" s="171"/>
      <c r="J235" s="171"/>
      <c r="K235" s="172">
        <f>ROUND(P235*H235,2)</f>
        <v>0</v>
      </c>
      <c r="L235" s="168" t="s">
        <v>837</v>
      </c>
      <c r="M235" s="31"/>
      <c r="N235" s="173" t="s">
        <v>1</v>
      </c>
      <c r="O235" s="174" t="s">
        <v>37</v>
      </c>
      <c r="P235" s="175">
        <f>I235+J235</f>
        <v>0</v>
      </c>
      <c r="Q235" s="175">
        <f>ROUND(I235*H235,2)</f>
        <v>0</v>
      </c>
      <c r="R235" s="175">
        <f>ROUND(J235*H235,2)</f>
        <v>0</v>
      </c>
      <c r="S235" s="56"/>
      <c r="T235" s="176">
        <f>S235*H235</f>
        <v>0</v>
      </c>
      <c r="U235" s="176">
        <v>2.1000000000000001E-4</v>
      </c>
      <c r="V235" s="176">
        <f>U235*H235</f>
        <v>1.6800000000000001E-3</v>
      </c>
      <c r="W235" s="176">
        <v>0</v>
      </c>
      <c r="X235" s="177">
        <f>W235*H235</f>
        <v>0</v>
      </c>
      <c r="Y235" s="30"/>
      <c r="Z235" s="30"/>
      <c r="AA235" s="30"/>
      <c r="AB235" s="30"/>
      <c r="AC235" s="30"/>
      <c r="AD235" s="30"/>
      <c r="AE235" s="30"/>
      <c r="AR235" s="178" t="s">
        <v>165</v>
      </c>
      <c r="AT235" s="178" t="s">
        <v>161</v>
      </c>
      <c r="AU235" s="178" t="s">
        <v>84</v>
      </c>
      <c r="AY235" s="17" t="s">
        <v>159</v>
      </c>
      <c r="BE235" s="179">
        <f>IF(O235="základní",K235,0)</f>
        <v>0</v>
      </c>
      <c r="BF235" s="179">
        <f>IF(O235="snížená",K235,0)</f>
        <v>0</v>
      </c>
      <c r="BG235" s="179">
        <f>IF(O235="zákl. přenesená",K235,0)</f>
        <v>0</v>
      </c>
      <c r="BH235" s="179">
        <f>IF(O235="sníž. přenesená",K235,0)</f>
        <v>0</v>
      </c>
      <c r="BI235" s="179">
        <f>IF(O235="nulová",K235,0)</f>
        <v>0</v>
      </c>
      <c r="BJ235" s="17" t="s">
        <v>79</v>
      </c>
      <c r="BK235" s="179">
        <f>ROUND(P235*H235,2)</f>
        <v>0</v>
      </c>
      <c r="BL235" s="17" t="s">
        <v>165</v>
      </c>
      <c r="BM235" s="178" t="s">
        <v>698</v>
      </c>
    </row>
    <row r="236" spans="1:65" s="2" customFormat="1" ht="19.5">
      <c r="A236" s="30"/>
      <c r="B236" s="31"/>
      <c r="C236" s="30"/>
      <c r="D236" s="180" t="s">
        <v>167</v>
      </c>
      <c r="E236" s="30"/>
      <c r="F236" s="181" t="s">
        <v>944</v>
      </c>
      <c r="G236" s="30"/>
      <c r="H236" s="30"/>
      <c r="I236" s="95"/>
      <c r="J236" s="95"/>
      <c r="K236" s="30"/>
      <c r="L236" s="30"/>
      <c r="M236" s="31"/>
      <c r="N236" s="182"/>
      <c r="O236" s="183"/>
      <c r="P236" s="56"/>
      <c r="Q236" s="56"/>
      <c r="R236" s="56"/>
      <c r="S236" s="56"/>
      <c r="T236" s="56"/>
      <c r="U236" s="56"/>
      <c r="V236" s="56"/>
      <c r="W236" s="56"/>
      <c r="X236" s="57"/>
      <c r="Y236" s="30"/>
      <c r="Z236" s="30"/>
      <c r="AA236" s="30"/>
      <c r="AB236" s="30"/>
      <c r="AC236" s="30"/>
      <c r="AD236" s="30"/>
      <c r="AE236" s="30"/>
      <c r="AT236" s="17" t="s">
        <v>167</v>
      </c>
      <c r="AU236" s="17" t="s">
        <v>84</v>
      </c>
    </row>
    <row r="237" spans="1:65" s="2" customFormat="1" ht="16.5" customHeight="1">
      <c r="A237" s="30"/>
      <c r="B237" s="165"/>
      <c r="C237" s="166" t="s">
        <v>442</v>
      </c>
      <c r="D237" s="166" t="s">
        <v>161</v>
      </c>
      <c r="E237" s="167" t="s">
        <v>945</v>
      </c>
      <c r="F237" s="168" t="s">
        <v>946</v>
      </c>
      <c r="G237" s="169" t="s">
        <v>266</v>
      </c>
      <c r="H237" s="170">
        <v>30</v>
      </c>
      <c r="I237" s="171"/>
      <c r="J237" s="171"/>
      <c r="K237" s="172">
        <f>ROUND(P237*H237,2)</f>
        <v>0</v>
      </c>
      <c r="L237" s="168" t="s">
        <v>837</v>
      </c>
      <c r="M237" s="31"/>
      <c r="N237" s="173" t="s">
        <v>1</v>
      </c>
      <c r="O237" s="174" t="s">
        <v>37</v>
      </c>
      <c r="P237" s="175">
        <f>I237+J237</f>
        <v>0</v>
      </c>
      <c r="Q237" s="175">
        <f>ROUND(I237*H237,2)</f>
        <v>0</v>
      </c>
      <c r="R237" s="175">
        <f>ROUND(J237*H237,2)</f>
        <v>0</v>
      </c>
      <c r="S237" s="56"/>
      <c r="T237" s="176">
        <f>S237*H237</f>
        <v>0</v>
      </c>
      <c r="U237" s="176">
        <v>0</v>
      </c>
      <c r="V237" s="176">
        <f>U237*H237</f>
        <v>0</v>
      </c>
      <c r="W237" s="176">
        <v>0</v>
      </c>
      <c r="X237" s="177">
        <f>W237*H237</f>
        <v>0</v>
      </c>
      <c r="Y237" s="30"/>
      <c r="Z237" s="30"/>
      <c r="AA237" s="30"/>
      <c r="AB237" s="30"/>
      <c r="AC237" s="30"/>
      <c r="AD237" s="30"/>
      <c r="AE237" s="30"/>
      <c r="AR237" s="178" t="s">
        <v>165</v>
      </c>
      <c r="AT237" s="178" t="s">
        <v>161</v>
      </c>
      <c r="AU237" s="178" t="s">
        <v>84</v>
      </c>
      <c r="AY237" s="17" t="s">
        <v>159</v>
      </c>
      <c r="BE237" s="179">
        <f>IF(O237="základní",K237,0)</f>
        <v>0</v>
      </c>
      <c r="BF237" s="179">
        <f>IF(O237="snížená",K237,0)</f>
        <v>0</v>
      </c>
      <c r="BG237" s="179">
        <f>IF(O237="zákl. přenesená",K237,0)</f>
        <v>0</v>
      </c>
      <c r="BH237" s="179">
        <f>IF(O237="sníž. přenesená",K237,0)</f>
        <v>0</v>
      </c>
      <c r="BI237" s="179">
        <f>IF(O237="nulová",K237,0)</f>
        <v>0</v>
      </c>
      <c r="BJ237" s="17" t="s">
        <v>79</v>
      </c>
      <c r="BK237" s="179">
        <f>ROUND(P237*H237,2)</f>
        <v>0</v>
      </c>
      <c r="BL237" s="17" t="s">
        <v>165</v>
      </c>
      <c r="BM237" s="178" t="s">
        <v>708</v>
      </c>
    </row>
    <row r="238" spans="1:65" s="2" customFormat="1">
      <c r="A238" s="30"/>
      <c r="B238" s="31"/>
      <c r="C238" s="30"/>
      <c r="D238" s="180" t="s">
        <v>167</v>
      </c>
      <c r="E238" s="30"/>
      <c r="F238" s="181" t="s">
        <v>946</v>
      </c>
      <c r="G238" s="30"/>
      <c r="H238" s="30"/>
      <c r="I238" s="95"/>
      <c r="J238" s="95"/>
      <c r="K238" s="30"/>
      <c r="L238" s="30"/>
      <c r="M238" s="31"/>
      <c r="N238" s="182"/>
      <c r="O238" s="183"/>
      <c r="P238" s="56"/>
      <c r="Q238" s="56"/>
      <c r="R238" s="56"/>
      <c r="S238" s="56"/>
      <c r="T238" s="56"/>
      <c r="U238" s="56"/>
      <c r="V238" s="56"/>
      <c r="W238" s="56"/>
      <c r="X238" s="57"/>
      <c r="Y238" s="30"/>
      <c r="Z238" s="30"/>
      <c r="AA238" s="30"/>
      <c r="AB238" s="30"/>
      <c r="AC238" s="30"/>
      <c r="AD238" s="30"/>
      <c r="AE238" s="30"/>
      <c r="AT238" s="17" t="s">
        <v>167</v>
      </c>
      <c r="AU238" s="17" t="s">
        <v>84</v>
      </c>
    </row>
    <row r="239" spans="1:65" s="2" customFormat="1" ht="16.5" customHeight="1">
      <c r="A239" s="30"/>
      <c r="B239" s="165"/>
      <c r="C239" s="200" t="s">
        <v>454</v>
      </c>
      <c r="D239" s="200" t="s">
        <v>182</v>
      </c>
      <c r="E239" s="201" t="s">
        <v>947</v>
      </c>
      <c r="F239" s="202" t="s">
        <v>948</v>
      </c>
      <c r="G239" s="203" t="s">
        <v>266</v>
      </c>
      <c r="H239" s="204">
        <v>33</v>
      </c>
      <c r="I239" s="205"/>
      <c r="J239" s="206"/>
      <c r="K239" s="207">
        <f>ROUND(P239*H239,2)</f>
        <v>0</v>
      </c>
      <c r="L239" s="202" t="s">
        <v>837</v>
      </c>
      <c r="M239" s="208"/>
      <c r="N239" s="209" t="s">
        <v>1</v>
      </c>
      <c r="O239" s="174" t="s">
        <v>37</v>
      </c>
      <c r="P239" s="175">
        <f>I239+J239</f>
        <v>0</v>
      </c>
      <c r="Q239" s="175">
        <f>ROUND(I239*H239,2)</f>
        <v>0</v>
      </c>
      <c r="R239" s="175">
        <f>ROUND(J239*H239,2)</f>
        <v>0</v>
      </c>
      <c r="S239" s="56"/>
      <c r="T239" s="176">
        <f>S239*H239</f>
        <v>0</v>
      </c>
      <c r="U239" s="176">
        <v>1.2999999999999999E-4</v>
      </c>
      <c r="V239" s="176">
        <f>U239*H239</f>
        <v>4.2899999999999995E-3</v>
      </c>
      <c r="W239" s="176">
        <v>0</v>
      </c>
      <c r="X239" s="177">
        <f>W239*H239</f>
        <v>0</v>
      </c>
      <c r="Y239" s="30"/>
      <c r="Z239" s="30"/>
      <c r="AA239" s="30"/>
      <c r="AB239" s="30"/>
      <c r="AC239" s="30"/>
      <c r="AD239" s="30"/>
      <c r="AE239" s="30"/>
      <c r="AR239" s="178" t="s">
        <v>185</v>
      </c>
      <c r="AT239" s="178" t="s">
        <v>182</v>
      </c>
      <c r="AU239" s="178" t="s">
        <v>84</v>
      </c>
      <c r="AY239" s="17" t="s">
        <v>159</v>
      </c>
      <c r="BE239" s="179">
        <f>IF(O239="základní",K239,0)</f>
        <v>0</v>
      </c>
      <c r="BF239" s="179">
        <f>IF(O239="snížená",K239,0)</f>
        <v>0</v>
      </c>
      <c r="BG239" s="179">
        <f>IF(O239="zákl. přenesená",K239,0)</f>
        <v>0</v>
      </c>
      <c r="BH239" s="179">
        <f>IF(O239="sníž. přenesená",K239,0)</f>
        <v>0</v>
      </c>
      <c r="BI239" s="179">
        <f>IF(O239="nulová",K239,0)</f>
        <v>0</v>
      </c>
      <c r="BJ239" s="17" t="s">
        <v>79</v>
      </c>
      <c r="BK239" s="179">
        <f>ROUND(P239*H239,2)</f>
        <v>0</v>
      </c>
      <c r="BL239" s="17" t="s">
        <v>165</v>
      </c>
      <c r="BM239" s="178" t="s">
        <v>721</v>
      </c>
    </row>
    <row r="240" spans="1:65" s="2" customFormat="1">
      <c r="A240" s="30"/>
      <c r="B240" s="31"/>
      <c r="C240" s="30"/>
      <c r="D240" s="180" t="s">
        <v>167</v>
      </c>
      <c r="E240" s="30"/>
      <c r="F240" s="181" t="s">
        <v>948</v>
      </c>
      <c r="G240" s="30"/>
      <c r="H240" s="30"/>
      <c r="I240" s="95"/>
      <c r="J240" s="95"/>
      <c r="K240" s="30"/>
      <c r="L240" s="30"/>
      <c r="M240" s="31"/>
      <c r="N240" s="182"/>
      <c r="O240" s="183"/>
      <c r="P240" s="56"/>
      <c r="Q240" s="56"/>
      <c r="R240" s="56"/>
      <c r="S240" s="56"/>
      <c r="T240" s="56"/>
      <c r="U240" s="56"/>
      <c r="V240" s="56"/>
      <c r="W240" s="56"/>
      <c r="X240" s="57"/>
      <c r="Y240" s="30"/>
      <c r="Z240" s="30"/>
      <c r="AA240" s="30"/>
      <c r="AB240" s="30"/>
      <c r="AC240" s="30"/>
      <c r="AD240" s="30"/>
      <c r="AE240" s="30"/>
      <c r="AT240" s="17" t="s">
        <v>167</v>
      </c>
      <c r="AU240" s="17" t="s">
        <v>84</v>
      </c>
    </row>
    <row r="241" spans="1:65" s="2" customFormat="1" ht="33" customHeight="1">
      <c r="A241" s="30"/>
      <c r="B241" s="165"/>
      <c r="C241" s="166" t="s">
        <v>459</v>
      </c>
      <c r="D241" s="166" t="s">
        <v>161</v>
      </c>
      <c r="E241" s="167" t="s">
        <v>949</v>
      </c>
      <c r="F241" s="168" t="s">
        <v>950</v>
      </c>
      <c r="G241" s="169" t="s">
        <v>173</v>
      </c>
      <c r="H241" s="170">
        <v>6</v>
      </c>
      <c r="I241" s="171"/>
      <c r="J241" s="171"/>
      <c r="K241" s="172">
        <f>ROUND(P241*H241,2)</f>
        <v>0</v>
      </c>
      <c r="L241" s="168" t="s">
        <v>837</v>
      </c>
      <c r="M241" s="31"/>
      <c r="N241" s="173" t="s">
        <v>1</v>
      </c>
      <c r="O241" s="174" t="s">
        <v>37</v>
      </c>
      <c r="P241" s="175">
        <f>I241+J241</f>
        <v>0</v>
      </c>
      <c r="Q241" s="175">
        <f>ROUND(I241*H241,2)</f>
        <v>0</v>
      </c>
      <c r="R241" s="175">
        <f>ROUND(J241*H241,2)</f>
        <v>0</v>
      </c>
      <c r="S241" s="56"/>
      <c r="T241" s="176">
        <f>S241*H241</f>
        <v>0</v>
      </c>
      <c r="U241" s="176">
        <v>2.2000000000000001E-4</v>
      </c>
      <c r="V241" s="176">
        <f>U241*H241</f>
        <v>1.32E-3</v>
      </c>
      <c r="W241" s="176">
        <v>0</v>
      </c>
      <c r="X241" s="177">
        <f>W241*H241</f>
        <v>0</v>
      </c>
      <c r="Y241" s="30"/>
      <c r="Z241" s="30"/>
      <c r="AA241" s="30"/>
      <c r="AB241" s="30"/>
      <c r="AC241" s="30"/>
      <c r="AD241" s="30"/>
      <c r="AE241" s="30"/>
      <c r="AR241" s="178" t="s">
        <v>165</v>
      </c>
      <c r="AT241" s="178" t="s">
        <v>161</v>
      </c>
      <c r="AU241" s="178" t="s">
        <v>84</v>
      </c>
      <c r="AY241" s="17" t="s">
        <v>159</v>
      </c>
      <c r="BE241" s="179">
        <f>IF(O241="základní",K241,0)</f>
        <v>0</v>
      </c>
      <c r="BF241" s="179">
        <f>IF(O241="snížená",K241,0)</f>
        <v>0</v>
      </c>
      <c r="BG241" s="179">
        <f>IF(O241="zákl. přenesená",K241,0)</f>
        <v>0</v>
      </c>
      <c r="BH241" s="179">
        <f>IF(O241="sníž. přenesená",K241,0)</f>
        <v>0</v>
      </c>
      <c r="BI241" s="179">
        <f>IF(O241="nulová",K241,0)</f>
        <v>0</v>
      </c>
      <c r="BJ241" s="17" t="s">
        <v>79</v>
      </c>
      <c r="BK241" s="179">
        <f>ROUND(P241*H241,2)</f>
        <v>0</v>
      </c>
      <c r="BL241" s="17" t="s">
        <v>165</v>
      </c>
      <c r="BM241" s="178" t="s">
        <v>729</v>
      </c>
    </row>
    <row r="242" spans="1:65" s="2" customFormat="1" ht="29.25">
      <c r="A242" s="30"/>
      <c r="B242" s="31"/>
      <c r="C242" s="30"/>
      <c r="D242" s="180" t="s">
        <v>167</v>
      </c>
      <c r="E242" s="30"/>
      <c r="F242" s="181" t="s">
        <v>950</v>
      </c>
      <c r="G242" s="30"/>
      <c r="H242" s="30"/>
      <c r="I242" s="95"/>
      <c r="J242" s="95"/>
      <c r="K242" s="30"/>
      <c r="L242" s="30"/>
      <c r="M242" s="31"/>
      <c r="N242" s="182"/>
      <c r="O242" s="183"/>
      <c r="P242" s="56"/>
      <c r="Q242" s="56"/>
      <c r="R242" s="56"/>
      <c r="S242" s="56"/>
      <c r="T242" s="56"/>
      <c r="U242" s="56"/>
      <c r="V242" s="56"/>
      <c r="W242" s="56"/>
      <c r="X242" s="57"/>
      <c r="Y242" s="30"/>
      <c r="Z242" s="30"/>
      <c r="AA242" s="30"/>
      <c r="AB242" s="30"/>
      <c r="AC242" s="30"/>
      <c r="AD242" s="30"/>
      <c r="AE242" s="30"/>
      <c r="AT242" s="17" t="s">
        <v>167</v>
      </c>
      <c r="AU242" s="17" t="s">
        <v>84</v>
      </c>
    </row>
    <row r="243" spans="1:65" s="2" customFormat="1" ht="21.75" customHeight="1">
      <c r="A243" s="30"/>
      <c r="B243" s="165"/>
      <c r="C243" s="166" t="s">
        <v>464</v>
      </c>
      <c r="D243" s="166" t="s">
        <v>161</v>
      </c>
      <c r="E243" s="167" t="s">
        <v>951</v>
      </c>
      <c r="F243" s="168" t="s">
        <v>952</v>
      </c>
      <c r="G243" s="169" t="s">
        <v>173</v>
      </c>
      <c r="H243" s="170">
        <v>2</v>
      </c>
      <c r="I243" s="171"/>
      <c r="J243" s="171"/>
      <c r="K243" s="172">
        <f>ROUND(P243*H243,2)</f>
        <v>0</v>
      </c>
      <c r="L243" s="168" t="s">
        <v>837</v>
      </c>
      <c r="M243" s="31"/>
      <c r="N243" s="173" t="s">
        <v>1</v>
      </c>
      <c r="O243" s="174" t="s">
        <v>37</v>
      </c>
      <c r="P243" s="175">
        <f>I243+J243</f>
        <v>0</v>
      </c>
      <c r="Q243" s="175">
        <f>ROUND(I243*H243,2)</f>
        <v>0</v>
      </c>
      <c r="R243" s="175">
        <f>ROUND(J243*H243,2)</f>
        <v>0</v>
      </c>
      <c r="S243" s="56"/>
      <c r="T243" s="176">
        <f>S243*H243</f>
        <v>0</v>
      </c>
      <c r="U243" s="176">
        <v>0</v>
      </c>
      <c r="V243" s="176">
        <f>U243*H243</f>
        <v>0</v>
      </c>
      <c r="W243" s="176">
        <v>0</v>
      </c>
      <c r="X243" s="177">
        <f>W243*H243</f>
        <v>0</v>
      </c>
      <c r="Y243" s="30"/>
      <c r="Z243" s="30"/>
      <c r="AA243" s="30"/>
      <c r="AB243" s="30"/>
      <c r="AC243" s="30"/>
      <c r="AD243" s="30"/>
      <c r="AE243" s="30"/>
      <c r="AR243" s="178" t="s">
        <v>165</v>
      </c>
      <c r="AT243" s="178" t="s">
        <v>161</v>
      </c>
      <c r="AU243" s="178" t="s">
        <v>84</v>
      </c>
      <c r="AY243" s="17" t="s">
        <v>159</v>
      </c>
      <c r="BE243" s="179">
        <f>IF(O243="základní",K243,0)</f>
        <v>0</v>
      </c>
      <c r="BF243" s="179">
        <f>IF(O243="snížená",K243,0)</f>
        <v>0</v>
      </c>
      <c r="BG243" s="179">
        <f>IF(O243="zákl. přenesená",K243,0)</f>
        <v>0</v>
      </c>
      <c r="BH243" s="179">
        <f>IF(O243="sníž. přenesená",K243,0)</f>
        <v>0</v>
      </c>
      <c r="BI243" s="179">
        <f>IF(O243="nulová",K243,0)</f>
        <v>0</v>
      </c>
      <c r="BJ243" s="17" t="s">
        <v>79</v>
      </c>
      <c r="BK243" s="179">
        <f>ROUND(P243*H243,2)</f>
        <v>0</v>
      </c>
      <c r="BL243" s="17" t="s">
        <v>165</v>
      </c>
      <c r="BM243" s="178" t="s">
        <v>740</v>
      </c>
    </row>
    <row r="244" spans="1:65" s="2" customFormat="1" ht="19.5">
      <c r="A244" s="30"/>
      <c r="B244" s="31"/>
      <c r="C244" s="30"/>
      <c r="D244" s="180" t="s">
        <v>167</v>
      </c>
      <c r="E244" s="30"/>
      <c r="F244" s="181" t="s">
        <v>952</v>
      </c>
      <c r="G244" s="30"/>
      <c r="H244" s="30"/>
      <c r="I244" s="95"/>
      <c r="J244" s="95"/>
      <c r="K244" s="30"/>
      <c r="L244" s="30"/>
      <c r="M244" s="31"/>
      <c r="N244" s="182"/>
      <c r="O244" s="183"/>
      <c r="P244" s="56"/>
      <c r="Q244" s="56"/>
      <c r="R244" s="56"/>
      <c r="S244" s="56"/>
      <c r="T244" s="56"/>
      <c r="U244" s="56"/>
      <c r="V244" s="56"/>
      <c r="W244" s="56"/>
      <c r="X244" s="57"/>
      <c r="Y244" s="30"/>
      <c r="Z244" s="30"/>
      <c r="AA244" s="30"/>
      <c r="AB244" s="30"/>
      <c r="AC244" s="30"/>
      <c r="AD244" s="30"/>
      <c r="AE244" s="30"/>
      <c r="AT244" s="17" t="s">
        <v>167</v>
      </c>
      <c r="AU244" s="17" t="s">
        <v>84</v>
      </c>
    </row>
    <row r="245" spans="1:65" s="2" customFormat="1" ht="21.75" customHeight="1">
      <c r="A245" s="30"/>
      <c r="B245" s="165"/>
      <c r="C245" s="200" t="s">
        <v>469</v>
      </c>
      <c r="D245" s="200" t="s">
        <v>182</v>
      </c>
      <c r="E245" s="201" t="s">
        <v>953</v>
      </c>
      <c r="F245" s="202" t="s">
        <v>954</v>
      </c>
      <c r="G245" s="203" t="s">
        <v>173</v>
      </c>
      <c r="H245" s="204">
        <v>2</v>
      </c>
      <c r="I245" s="205"/>
      <c r="J245" s="206"/>
      <c r="K245" s="207">
        <f>ROUND(P245*H245,2)</f>
        <v>0</v>
      </c>
      <c r="L245" s="202" t="s">
        <v>837</v>
      </c>
      <c r="M245" s="208"/>
      <c r="N245" s="209" t="s">
        <v>1</v>
      </c>
      <c r="O245" s="174" t="s">
        <v>37</v>
      </c>
      <c r="P245" s="175">
        <f>I245+J245</f>
        <v>0</v>
      </c>
      <c r="Q245" s="175">
        <f>ROUND(I245*H245,2)</f>
        <v>0</v>
      </c>
      <c r="R245" s="175">
        <f>ROUND(J245*H245,2)</f>
        <v>0</v>
      </c>
      <c r="S245" s="56"/>
      <c r="T245" s="176">
        <f>S245*H245</f>
        <v>0</v>
      </c>
      <c r="U245" s="176">
        <v>4.5100000000000001E-3</v>
      </c>
      <c r="V245" s="176">
        <f>U245*H245</f>
        <v>9.0200000000000002E-3</v>
      </c>
      <c r="W245" s="176">
        <v>0</v>
      </c>
      <c r="X245" s="177">
        <f>W245*H245</f>
        <v>0</v>
      </c>
      <c r="Y245" s="30"/>
      <c r="Z245" s="30"/>
      <c r="AA245" s="30"/>
      <c r="AB245" s="30"/>
      <c r="AC245" s="30"/>
      <c r="AD245" s="30"/>
      <c r="AE245" s="30"/>
      <c r="AR245" s="178" t="s">
        <v>185</v>
      </c>
      <c r="AT245" s="178" t="s">
        <v>182</v>
      </c>
      <c r="AU245" s="178" t="s">
        <v>84</v>
      </c>
      <c r="AY245" s="17" t="s">
        <v>159</v>
      </c>
      <c r="BE245" s="179">
        <f>IF(O245="základní",K245,0)</f>
        <v>0</v>
      </c>
      <c r="BF245" s="179">
        <f>IF(O245="snížená",K245,0)</f>
        <v>0</v>
      </c>
      <c r="BG245" s="179">
        <f>IF(O245="zákl. přenesená",K245,0)</f>
        <v>0</v>
      </c>
      <c r="BH245" s="179">
        <f>IF(O245="sníž. přenesená",K245,0)</f>
        <v>0</v>
      </c>
      <c r="BI245" s="179">
        <f>IF(O245="nulová",K245,0)</f>
        <v>0</v>
      </c>
      <c r="BJ245" s="17" t="s">
        <v>79</v>
      </c>
      <c r="BK245" s="179">
        <f>ROUND(P245*H245,2)</f>
        <v>0</v>
      </c>
      <c r="BL245" s="17" t="s">
        <v>165</v>
      </c>
      <c r="BM245" s="178" t="s">
        <v>749</v>
      </c>
    </row>
    <row r="246" spans="1:65" s="2" customFormat="1" ht="19.5">
      <c r="A246" s="30"/>
      <c r="B246" s="31"/>
      <c r="C246" s="30"/>
      <c r="D246" s="180" t="s">
        <v>167</v>
      </c>
      <c r="E246" s="30"/>
      <c r="F246" s="181" t="s">
        <v>954</v>
      </c>
      <c r="G246" s="30"/>
      <c r="H246" s="30"/>
      <c r="I246" s="95"/>
      <c r="J246" s="95"/>
      <c r="K246" s="30"/>
      <c r="L246" s="30"/>
      <c r="M246" s="31"/>
      <c r="N246" s="182"/>
      <c r="O246" s="183"/>
      <c r="P246" s="56"/>
      <c r="Q246" s="56"/>
      <c r="R246" s="56"/>
      <c r="S246" s="56"/>
      <c r="T246" s="56"/>
      <c r="U246" s="56"/>
      <c r="V246" s="56"/>
      <c r="W246" s="56"/>
      <c r="X246" s="57"/>
      <c r="Y246" s="30"/>
      <c r="Z246" s="30"/>
      <c r="AA246" s="30"/>
      <c r="AB246" s="30"/>
      <c r="AC246" s="30"/>
      <c r="AD246" s="30"/>
      <c r="AE246" s="30"/>
      <c r="AT246" s="17" t="s">
        <v>167</v>
      </c>
      <c r="AU246" s="17" t="s">
        <v>84</v>
      </c>
    </row>
    <row r="247" spans="1:65" s="2" customFormat="1" ht="33" customHeight="1">
      <c r="A247" s="30"/>
      <c r="B247" s="165"/>
      <c r="C247" s="166" t="s">
        <v>474</v>
      </c>
      <c r="D247" s="166" t="s">
        <v>161</v>
      </c>
      <c r="E247" s="167" t="s">
        <v>955</v>
      </c>
      <c r="F247" s="168" t="s">
        <v>956</v>
      </c>
      <c r="G247" s="169" t="s">
        <v>173</v>
      </c>
      <c r="H247" s="170">
        <v>12</v>
      </c>
      <c r="I247" s="171"/>
      <c r="J247" s="171"/>
      <c r="K247" s="172">
        <f>ROUND(P247*H247,2)</f>
        <v>0</v>
      </c>
      <c r="L247" s="168" t="s">
        <v>837</v>
      </c>
      <c r="M247" s="31"/>
      <c r="N247" s="173" t="s">
        <v>1</v>
      </c>
      <c r="O247" s="174" t="s">
        <v>37</v>
      </c>
      <c r="P247" s="175">
        <f>I247+J247</f>
        <v>0</v>
      </c>
      <c r="Q247" s="175">
        <f>ROUND(I247*H247,2)</f>
        <v>0</v>
      </c>
      <c r="R247" s="175">
        <f>ROUND(J247*H247,2)</f>
        <v>0</v>
      </c>
      <c r="S247" s="56"/>
      <c r="T247" s="176">
        <f>S247*H247</f>
        <v>0</v>
      </c>
      <c r="U247" s="176">
        <v>2.9999999999999997E-4</v>
      </c>
      <c r="V247" s="176">
        <f>U247*H247</f>
        <v>3.5999999999999999E-3</v>
      </c>
      <c r="W247" s="176">
        <v>0</v>
      </c>
      <c r="X247" s="177">
        <f>W247*H247</f>
        <v>0</v>
      </c>
      <c r="Y247" s="30"/>
      <c r="Z247" s="30"/>
      <c r="AA247" s="30"/>
      <c r="AB247" s="30"/>
      <c r="AC247" s="30"/>
      <c r="AD247" s="30"/>
      <c r="AE247" s="30"/>
      <c r="AR247" s="178" t="s">
        <v>165</v>
      </c>
      <c r="AT247" s="178" t="s">
        <v>161</v>
      </c>
      <c r="AU247" s="178" t="s">
        <v>84</v>
      </c>
      <c r="AY247" s="17" t="s">
        <v>159</v>
      </c>
      <c r="BE247" s="179">
        <f>IF(O247="základní",K247,0)</f>
        <v>0</v>
      </c>
      <c r="BF247" s="179">
        <f>IF(O247="snížená",K247,0)</f>
        <v>0</v>
      </c>
      <c r="BG247" s="179">
        <f>IF(O247="zákl. přenesená",K247,0)</f>
        <v>0</v>
      </c>
      <c r="BH247" s="179">
        <f>IF(O247="sníž. přenesená",K247,0)</f>
        <v>0</v>
      </c>
      <c r="BI247" s="179">
        <f>IF(O247="nulová",K247,0)</f>
        <v>0</v>
      </c>
      <c r="BJ247" s="17" t="s">
        <v>79</v>
      </c>
      <c r="BK247" s="179">
        <f>ROUND(P247*H247,2)</f>
        <v>0</v>
      </c>
      <c r="BL247" s="17" t="s">
        <v>165</v>
      </c>
      <c r="BM247" s="178" t="s">
        <v>758</v>
      </c>
    </row>
    <row r="248" spans="1:65" s="2" customFormat="1" ht="19.5">
      <c r="A248" s="30"/>
      <c r="B248" s="31"/>
      <c r="C248" s="30"/>
      <c r="D248" s="180" t="s">
        <v>167</v>
      </c>
      <c r="E248" s="30"/>
      <c r="F248" s="181" t="s">
        <v>956</v>
      </c>
      <c r="G248" s="30"/>
      <c r="H248" s="30"/>
      <c r="I248" s="95"/>
      <c r="J248" s="95"/>
      <c r="K248" s="30"/>
      <c r="L248" s="30"/>
      <c r="M248" s="31"/>
      <c r="N248" s="182"/>
      <c r="O248" s="183"/>
      <c r="P248" s="56"/>
      <c r="Q248" s="56"/>
      <c r="R248" s="56"/>
      <c r="S248" s="56"/>
      <c r="T248" s="56"/>
      <c r="U248" s="56"/>
      <c r="V248" s="56"/>
      <c r="W248" s="56"/>
      <c r="X248" s="57"/>
      <c r="Y248" s="30"/>
      <c r="Z248" s="30"/>
      <c r="AA248" s="30"/>
      <c r="AB248" s="30"/>
      <c r="AC248" s="30"/>
      <c r="AD248" s="30"/>
      <c r="AE248" s="30"/>
      <c r="AT248" s="17" t="s">
        <v>167</v>
      </c>
      <c r="AU248" s="17" t="s">
        <v>84</v>
      </c>
    </row>
    <row r="249" spans="1:65" s="2" customFormat="1" ht="33" customHeight="1">
      <c r="A249" s="30"/>
      <c r="B249" s="165"/>
      <c r="C249" s="166" t="s">
        <v>479</v>
      </c>
      <c r="D249" s="166" t="s">
        <v>161</v>
      </c>
      <c r="E249" s="167" t="s">
        <v>957</v>
      </c>
      <c r="F249" s="168" t="s">
        <v>958</v>
      </c>
      <c r="G249" s="169" t="s">
        <v>173</v>
      </c>
      <c r="H249" s="170">
        <v>12</v>
      </c>
      <c r="I249" s="171"/>
      <c r="J249" s="171"/>
      <c r="K249" s="172">
        <f>ROUND(P249*H249,2)</f>
        <v>0</v>
      </c>
      <c r="L249" s="168" t="s">
        <v>837</v>
      </c>
      <c r="M249" s="31"/>
      <c r="N249" s="173" t="s">
        <v>1</v>
      </c>
      <c r="O249" s="174" t="s">
        <v>37</v>
      </c>
      <c r="P249" s="175">
        <f>I249+J249</f>
        <v>0</v>
      </c>
      <c r="Q249" s="175">
        <f>ROUND(I249*H249,2)</f>
        <v>0</v>
      </c>
      <c r="R249" s="175">
        <f>ROUND(J249*H249,2)</f>
        <v>0</v>
      </c>
      <c r="S249" s="56"/>
      <c r="T249" s="176">
        <f>S249*H249</f>
        <v>0</v>
      </c>
      <c r="U249" s="176">
        <v>1.1E-4</v>
      </c>
      <c r="V249" s="176">
        <f>U249*H249</f>
        <v>1.32E-3</v>
      </c>
      <c r="W249" s="176">
        <v>0</v>
      </c>
      <c r="X249" s="177">
        <f>W249*H249</f>
        <v>0</v>
      </c>
      <c r="Y249" s="30"/>
      <c r="Z249" s="30"/>
      <c r="AA249" s="30"/>
      <c r="AB249" s="30"/>
      <c r="AC249" s="30"/>
      <c r="AD249" s="30"/>
      <c r="AE249" s="30"/>
      <c r="AR249" s="178" t="s">
        <v>165</v>
      </c>
      <c r="AT249" s="178" t="s">
        <v>161</v>
      </c>
      <c r="AU249" s="178" t="s">
        <v>84</v>
      </c>
      <c r="AY249" s="17" t="s">
        <v>159</v>
      </c>
      <c r="BE249" s="179">
        <f>IF(O249="základní",K249,0)</f>
        <v>0</v>
      </c>
      <c r="BF249" s="179">
        <f>IF(O249="snížená",K249,0)</f>
        <v>0</v>
      </c>
      <c r="BG249" s="179">
        <f>IF(O249="zákl. přenesená",K249,0)</f>
        <v>0</v>
      </c>
      <c r="BH249" s="179">
        <f>IF(O249="sníž. přenesená",K249,0)</f>
        <v>0</v>
      </c>
      <c r="BI249" s="179">
        <f>IF(O249="nulová",K249,0)</f>
        <v>0</v>
      </c>
      <c r="BJ249" s="17" t="s">
        <v>79</v>
      </c>
      <c r="BK249" s="179">
        <f>ROUND(P249*H249,2)</f>
        <v>0</v>
      </c>
      <c r="BL249" s="17" t="s">
        <v>165</v>
      </c>
      <c r="BM249" s="178" t="s">
        <v>769</v>
      </c>
    </row>
    <row r="250" spans="1:65" s="2" customFormat="1" ht="19.5">
      <c r="A250" s="30"/>
      <c r="B250" s="31"/>
      <c r="C250" s="30"/>
      <c r="D250" s="180" t="s">
        <v>167</v>
      </c>
      <c r="E250" s="30"/>
      <c r="F250" s="181" t="s">
        <v>958</v>
      </c>
      <c r="G250" s="30"/>
      <c r="H250" s="30"/>
      <c r="I250" s="95"/>
      <c r="J250" s="95"/>
      <c r="K250" s="30"/>
      <c r="L250" s="30"/>
      <c r="M250" s="31"/>
      <c r="N250" s="182"/>
      <c r="O250" s="183"/>
      <c r="P250" s="56"/>
      <c r="Q250" s="56"/>
      <c r="R250" s="56"/>
      <c r="S250" s="56"/>
      <c r="T250" s="56"/>
      <c r="U250" s="56"/>
      <c r="V250" s="56"/>
      <c r="W250" s="56"/>
      <c r="X250" s="57"/>
      <c r="Y250" s="30"/>
      <c r="Z250" s="30"/>
      <c r="AA250" s="30"/>
      <c r="AB250" s="30"/>
      <c r="AC250" s="30"/>
      <c r="AD250" s="30"/>
      <c r="AE250" s="30"/>
      <c r="AT250" s="17" t="s">
        <v>167</v>
      </c>
      <c r="AU250" s="17" t="s">
        <v>84</v>
      </c>
    </row>
    <row r="251" spans="1:65" s="2" customFormat="1" ht="33" customHeight="1">
      <c r="A251" s="30"/>
      <c r="B251" s="165"/>
      <c r="C251" s="166" t="s">
        <v>485</v>
      </c>
      <c r="D251" s="166" t="s">
        <v>161</v>
      </c>
      <c r="E251" s="167" t="s">
        <v>959</v>
      </c>
      <c r="F251" s="168" t="s">
        <v>960</v>
      </c>
      <c r="G251" s="169" t="s">
        <v>173</v>
      </c>
      <c r="H251" s="170">
        <v>5</v>
      </c>
      <c r="I251" s="171"/>
      <c r="J251" s="171"/>
      <c r="K251" s="172">
        <f>ROUND(P251*H251,2)</f>
        <v>0</v>
      </c>
      <c r="L251" s="168" t="s">
        <v>837</v>
      </c>
      <c r="M251" s="31"/>
      <c r="N251" s="173" t="s">
        <v>1</v>
      </c>
      <c r="O251" s="174" t="s">
        <v>37</v>
      </c>
      <c r="P251" s="175">
        <f>I251+J251</f>
        <v>0</v>
      </c>
      <c r="Q251" s="175">
        <f>ROUND(I251*H251,2)</f>
        <v>0</v>
      </c>
      <c r="R251" s="175">
        <f>ROUND(J251*H251,2)</f>
        <v>0</v>
      </c>
      <c r="S251" s="56"/>
      <c r="T251" s="176">
        <f>S251*H251</f>
        <v>0</v>
      </c>
      <c r="U251" s="176">
        <v>3.8999999999999999E-4</v>
      </c>
      <c r="V251" s="176">
        <f>U251*H251</f>
        <v>1.9499999999999999E-3</v>
      </c>
      <c r="W251" s="176">
        <v>0</v>
      </c>
      <c r="X251" s="177">
        <f>W251*H251</f>
        <v>0</v>
      </c>
      <c r="Y251" s="30"/>
      <c r="Z251" s="30"/>
      <c r="AA251" s="30"/>
      <c r="AB251" s="30"/>
      <c r="AC251" s="30"/>
      <c r="AD251" s="30"/>
      <c r="AE251" s="30"/>
      <c r="AR251" s="178" t="s">
        <v>165</v>
      </c>
      <c r="AT251" s="178" t="s">
        <v>161</v>
      </c>
      <c r="AU251" s="178" t="s">
        <v>84</v>
      </c>
      <c r="AY251" s="17" t="s">
        <v>159</v>
      </c>
      <c r="BE251" s="179">
        <f>IF(O251="základní",K251,0)</f>
        <v>0</v>
      </c>
      <c r="BF251" s="179">
        <f>IF(O251="snížená",K251,0)</f>
        <v>0</v>
      </c>
      <c r="BG251" s="179">
        <f>IF(O251="zákl. přenesená",K251,0)</f>
        <v>0</v>
      </c>
      <c r="BH251" s="179">
        <f>IF(O251="sníž. přenesená",K251,0)</f>
        <v>0</v>
      </c>
      <c r="BI251" s="179">
        <f>IF(O251="nulová",K251,0)</f>
        <v>0</v>
      </c>
      <c r="BJ251" s="17" t="s">
        <v>79</v>
      </c>
      <c r="BK251" s="179">
        <f>ROUND(P251*H251,2)</f>
        <v>0</v>
      </c>
      <c r="BL251" s="17" t="s">
        <v>165</v>
      </c>
      <c r="BM251" s="178" t="s">
        <v>779</v>
      </c>
    </row>
    <row r="252" spans="1:65" s="2" customFormat="1" ht="29.25">
      <c r="A252" s="30"/>
      <c r="B252" s="31"/>
      <c r="C252" s="30"/>
      <c r="D252" s="180" t="s">
        <v>167</v>
      </c>
      <c r="E252" s="30"/>
      <c r="F252" s="181" t="s">
        <v>960</v>
      </c>
      <c r="G252" s="30"/>
      <c r="H252" s="30"/>
      <c r="I252" s="95"/>
      <c r="J252" s="95"/>
      <c r="K252" s="30"/>
      <c r="L252" s="30"/>
      <c r="M252" s="31"/>
      <c r="N252" s="182"/>
      <c r="O252" s="183"/>
      <c r="P252" s="56"/>
      <c r="Q252" s="56"/>
      <c r="R252" s="56"/>
      <c r="S252" s="56"/>
      <c r="T252" s="56"/>
      <c r="U252" s="56"/>
      <c r="V252" s="56"/>
      <c r="W252" s="56"/>
      <c r="X252" s="57"/>
      <c r="Y252" s="30"/>
      <c r="Z252" s="30"/>
      <c r="AA252" s="30"/>
      <c r="AB252" s="30"/>
      <c r="AC252" s="30"/>
      <c r="AD252" s="30"/>
      <c r="AE252" s="30"/>
      <c r="AT252" s="17" t="s">
        <v>167</v>
      </c>
      <c r="AU252" s="17" t="s">
        <v>84</v>
      </c>
    </row>
    <row r="253" spans="1:65" s="2" customFormat="1" ht="33" customHeight="1">
      <c r="A253" s="30"/>
      <c r="B253" s="165"/>
      <c r="C253" s="166" t="s">
        <v>492</v>
      </c>
      <c r="D253" s="166" t="s">
        <v>161</v>
      </c>
      <c r="E253" s="167" t="s">
        <v>961</v>
      </c>
      <c r="F253" s="168" t="s">
        <v>962</v>
      </c>
      <c r="G253" s="169" t="s">
        <v>173</v>
      </c>
      <c r="H253" s="170">
        <v>5</v>
      </c>
      <c r="I253" s="171"/>
      <c r="J253" s="171"/>
      <c r="K253" s="172">
        <f>ROUND(P253*H253,2)</f>
        <v>0</v>
      </c>
      <c r="L253" s="168" t="s">
        <v>837</v>
      </c>
      <c r="M253" s="31"/>
      <c r="N253" s="173" t="s">
        <v>1</v>
      </c>
      <c r="O253" s="174" t="s">
        <v>37</v>
      </c>
      <c r="P253" s="175">
        <f>I253+J253</f>
        <v>0</v>
      </c>
      <c r="Q253" s="175">
        <f>ROUND(I253*H253,2)</f>
        <v>0</v>
      </c>
      <c r="R253" s="175">
        <f>ROUND(J253*H253,2)</f>
        <v>0</v>
      </c>
      <c r="S253" s="56"/>
      <c r="T253" s="176">
        <f>S253*H253</f>
        <v>0</v>
      </c>
      <c r="U253" s="176">
        <v>2.2000000000000001E-4</v>
      </c>
      <c r="V253" s="176">
        <f>U253*H253</f>
        <v>1.1000000000000001E-3</v>
      </c>
      <c r="W253" s="176">
        <v>0</v>
      </c>
      <c r="X253" s="177">
        <f>W253*H253</f>
        <v>0</v>
      </c>
      <c r="Y253" s="30"/>
      <c r="Z253" s="30"/>
      <c r="AA253" s="30"/>
      <c r="AB253" s="30"/>
      <c r="AC253" s="30"/>
      <c r="AD253" s="30"/>
      <c r="AE253" s="30"/>
      <c r="AR253" s="178" t="s">
        <v>165</v>
      </c>
      <c r="AT253" s="178" t="s">
        <v>161</v>
      </c>
      <c r="AU253" s="178" t="s">
        <v>84</v>
      </c>
      <c r="AY253" s="17" t="s">
        <v>159</v>
      </c>
      <c r="BE253" s="179">
        <f>IF(O253="základní",K253,0)</f>
        <v>0</v>
      </c>
      <c r="BF253" s="179">
        <f>IF(O253="snížená",K253,0)</f>
        <v>0</v>
      </c>
      <c r="BG253" s="179">
        <f>IF(O253="zákl. přenesená",K253,0)</f>
        <v>0</v>
      </c>
      <c r="BH253" s="179">
        <f>IF(O253="sníž. přenesená",K253,0)</f>
        <v>0</v>
      </c>
      <c r="BI253" s="179">
        <f>IF(O253="nulová",K253,0)</f>
        <v>0</v>
      </c>
      <c r="BJ253" s="17" t="s">
        <v>79</v>
      </c>
      <c r="BK253" s="179">
        <f>ROUND(P253*H253,2)</f>
        <v>0</v>
      </c>
      <c r="BL253" s="17" t="s">
        <v>165</v>
      </c>
      <c r="BM253" s="178" t="s">
        <v>793</v>
      </c>
    </row>
    <row r="254" spans="1:65" s="2" customFormat="1" ht="29.25">
      <c r="A254" s="30"/>
      <c r="B254" s="31"/>
      <c r="C254" s="30"/>
      <c r="D254" s="180" t="s">
        <v>167</v>
      </c>
      <c r="E254" s="30"/>
      <c r="F254" s="181" t="s">
        <v>962</v>
      </c>
      <c r="G254" s="30"/>
      <c r="H254" s="30"/>
      <c r="I254" s="95"/>
      <c r="J254" s="95"/>
      <c r="K254" s="30"/>
      <c r="L254" s="30"/>
      <c r="M254" s="31"/>
      <c r="N254" s="182"/>
      <c r="O254" s="183"/>
      <c r="P254" s="56"/>
      <c r="Q254" s="56"/>
      <c r="R254" s="56"/>
      <c r="S254" s="56"/>
      <c r="T254" s="56"/>
      <c r="U254" s="56"/>
      <c r="V254" s="56"/>
      <c r="W254" s="56"/>
      <c r="X254" s="57"/>
      <c r="Y254" s="30"/>
      <c r="Z254" s="30"/>
      <c r="AA254" s="30"/>
      <c r="AB254" s="30"/>
      <c r="AC254" s="30"/>
      <c r="AD254" s="30"/>
      <c r="AE254" s="30"/>
      <c r="AT254" s="17" t="s">
        <v>167</v>
      </c>
      <c r="AU254" s="17" t="s">
        <v>84</v>
      </c>
    </row>
    <row r="255" spans="1:65" s="2" customFormat="1" ht="33" customHeight="1">
      <c r="A255" s="30"/>
      <c r="B255" s="165"/>
      <c r="C255" s="166" t="s">
        <v>501</v>
      </c>
      <c r="D255" s="166" t="s">
        <v>161</v>
      </c>
      <c r="E255" s="167" t="s">
        <v>963</v>
      </c>
      <c r="F255" s="168" t="s">
        <v>964</v>
      </c>
      <c r="G255" s="169" t="s">
        <v>173</v>
      </c>
      <c r="H255" s="170">
        <v>16</v>
      </c>
      <c r="I255" s="171"/>
      <c r="J255" s="171"/>
      <c r="K255" s="172">
        <f>ROUND(P255*H255,2)</f>
        <v>0</v>
      </c>
      <c r="L255" s="168" t="s">
        <v>837</v>
      </c>
      <c r="M255" s="31"/>
      <c r="N255" s="173" t="s">
        <v>1</v>
      </c>
      <c r="O255" s="174" t="s">
        <v>37</v>
      </c>
      <c r="P255" s="175">
        <f>I255+J255</f>
        <v>0</v>
      </c>
      <c r="Q255" s="175">
        <f>ROUND(I255*H255,2)</f>
        <v>0</v>
      </c>
      <c r="R255" s="175">
        <f>ROUND(J255*H255,2)</f>
        <v>0</v>
      </c>
      <c r="S255" s="56"/>
      <c r="T255" s="176">
        <f>S255*H255</f>
        <v>0</v>
      </c>
      <c r="U255" s="176">
        <v>1.2999999999999999E-4</v>
      </c>
      <c r="V255" s="176">
        <f>U255*H255</f>
        <v>2.0799999999999998E-3</v>
      </c>
      <c r="W255" s="176">
        <v>0</v>
      </c>
      <c r="X255" s="177">
        <f>W255*H255</f>
        <v>0</v>
      </c>
      <c r="Y255" s="30"/>
      <c r="Z255" s="30"/>
      <c r="AA255" s="30"/>
      <c r="AB255" s="30"/>
      <c r="AC255" s="30"/>
      <c r="AD255" s="30"/>
      <c r="AE255" s="30"/>
      <c r="AR255" s="178" t="s">
        <v>165</v>
      </c>
      <c r="AT255" s="178" t="s">
        <v>161</v>
      </c>
      <c r="AU255" s="178" t="s">
        <v>84</v>
      </c>
      <c r="AY255" s="17" t="s">
        <v>159</v>
      </c>
      <c r="BE255" s="179">
        <f>IF(O255="základní",K255,0)</f>
        <v>0</v>
      </c>
      <c r="BF255" s="179">
        <f>IF(O255="snížená",K255,0)</f>
        <v>0</v>
      </c>
      <c r="BG255" s="179">
        <f>IF(O255="zákl. přenesená",K255,0)</f>
        <v>0</v>
      </c>
      <c r="BH255" s="179">
        <f>IF(O255="sníž. přenesená",K255,0)</f>
        <v>0</v>
      </c>
      <c r="BI255" s="179">
        <f>IF(O255="nulová",K255,0)</f>
        <v>0</v>
      </c>
      <c r="BJ255" s="17" t="s">
        <v>79</v>
      </c>
      <c r="BK255" s="179">
        <f>ROUND(P255*H255,2)</f>
        <v>0</v>
      </c>
      <c r="BL255" s="17" t="s">
        <v>165</v>
      </c>
      <c r="BM255" s="178" t="s">
        <v>799</v>
      </c>
    </row>
    <row r="256" spans="1:65" s="2" customFormat="1" ht="29.25">
      <c r="A256" s="30"/>
      <c r="B256" s="31"/>
      <c r="C256" s="30"/>
      <c r="D256" s="180" t="s">
        <v>167</v>
      </c>
      <c r="E256" s="30"/>
      <c r="F256" s="181" t="s">
        <v>964</v>
      </c>
      <c r="G256" s="30"/>
      <c r="H256" s="30"/>
      <c r="I256" s="95"/>
      <c r="J256" s="95"/>
      <c r="K256" s="30"/>
      <c r="L256" s="30"/>
      <c r="M256" s="31"/>
      <c r="N256" s="182"/>
      <c r="O256" s="183"/>
      <c r="P256" s="56"/>
      <c r="Q256" s="56"/>
      <c r="R256" s="56"/>
      <c r="S256" s="56"/>
      <c r="T256" s="56"/>
      <c r="U256" s="56"/>
      <c r="V256" s="56"/>
      <c r="W256" s="56"/>
      <c r="X256" s="57"/>
      <c r="Y256" s="30"/>
      <c r="Z256" s="30"/>
      <c r="AA256" s="30"/>
      <c r="AB256" s="30"/>
      <c r="AC256" s="30"/>
      <c r="AD256" s="30"/>
      <c r="AE256" s="30"/>
      <c r="AT256" s="17" t="s">
        <v>167</v>
      </c>
      <c r="AU256" s="17" t="s">
        <v>84</v>
      </c>
    </row>
    <row r="257" spans="1:65" s="2" customFormat="1" ht="21.75" customHeight="1">
      <c r="A257" s="30"/>
      <c r="B257" s="165"/>
      <c r="C257" s="200" t="s">
        <v>506</v>
      </c>
      <c r="D257" s="200" t="s">
        <v>182</v>
      </c>
      <c r="E257" s="201" t="s">
        <v>965</v>
      </c>
      <c r="F257" s="202" t="s">
        <v>966</v>
      </c>
      <c r="G257" s="203" t="s">
        <v>173</v>
      </c>
      <c r="H257" s="204">
        <v>20</v>
      </c>
      <c r="I257" s="205"/>
      <c r="J257" s="206"/>
      <c r="K257" s="207">
        <f>ROUND(P257*H257,2)</f>
        <v>0</v>
      </c>
      <c r="L257" s="202" t="s">
        <v>837</v>
      </c>
      <c r="M257" s="208"/>
      <c r="N257" s="209" t="s">
        <v>1</v>
      </c>
      <c r="O257" s="174" t="s">
        <v>37</v>
      </c>
      <c r="P257" s="175">
        <f>I257+J257</f>
        <v>0</v>
      </c>
      <c r="Q257" s="175">
        <f>ROUND(I257*H257,2)</f>
        <v>0</v>
      </c>
      <c r="R257" s="175">
        <f>ROUND(J257*H257,2)</f>
        <v>0</v>
      </c>
      <c r="S257" s="56"/>
      <c r="T257" s="176">
        <f>S257*H257</f>
        <v>0</v>
      </c>
      <c r="U257" s="176">
        <v>2.4000000000000001E-4</v>
      </c>
      <c r="V257" s="176">
        <f>U257*H257</f>
        <v>4.8000000000000004E-3</v>
      </c>
      <c r="W257" s="176">
        <v>0</v>
      </c>
      <c r="X257" s="177">
        <f>W257*H257</f>
        <v>0</v>
      </c>
      <c r="Y257" s="30"/>
      <c r="Z257" s="30"/>
      <c r="AA257" s="30"/>
      <c r="AB257" s="30"/>
      <c r="AC257" s="30"/>
      <c r="AD257" s="30"/>
      <c r="AE257" s="30"/>
      <c r="AR257" s="178" t="s">
        <v>185</v>
      </c>
      <c r="AT257" s="178" t="s">
        <v>182</v>
      </c>
      <c r="AU257" s="178" t="s">
        <v>84</v>
      </c>
      <c r="AY257" s="17" t="s">
        <v>159</v>
      </c>
      <c r="BE257" s="179">
        <f>IF(O257="základní",K257,0)</f>
        <v>0</v>
      </c>
      <c r="BF257" s="179">
        <f>IF(O257="snížená",K257,0)</f>
        <v>0</v>
      </c>
      <c r="BG257" s="179">
        <f>IF(O257="zákl. přenesená",K257,0)</f>
        <v>0</v>
      </c>
      <c r="BH257" s="179">
        <f>IF(O257="sníž. přenesená",K257,0)</f>
        <v>0</v>
      </c>
      <c r="BI257" s="179">
        <f>IF(O257="nulová",K257,0)</f>
        <v>0</v>
      </c>
      <c r="BJ257" s="17" t="s">
        <v>79</v>
      </c>
      <c r="BK257" s="179">
        <f>ROUND(P257*H257,2)</f>
        <v>0</v>
      </c>
      <c r="BL257" s="17" t="s">
        <v>165</v>
      </c>
      <c r="BM257" s="178" t="s">
        <v>806</v>
      </c>
    </row>
    <row r="258" spans="1:65" s="2" customFormat="1" ht="19.5">
      <c r="A258" s="30"/>
      <c r="B258" s="31"/>
      <c r="C258" s="30"/>
      <c r="D258" s="180" t="s">
        <v>167</v>
      </c>
      <c r="E258" s="30"/>
      <c r="F258" s="181" t="s">
        <v>966</v>
      </c>
      <c r="G258" s="30"/>
      <c r="H258" s="30"/>
      <c r="I258" s="95"/>
      <c r="J258" s="95"/>
      <c r="K258" s="30"/>
      <c r="L258" s="30"/>
      <c r="M258" s="31"/>
      <c r="N258" s="182"/>
      <c r="O258" s="183"/>
      <c r="P258" s="56"/>
      <c r="Q258" s="56"/>
      <c r="R258" s="56"/>
      <c r="S258" s="56"/>
      <c r="T258" s="56"/>
      <c r="U258" s="56"/>
      <c r="V258" s="56"/>
      <c r="W258" s="56"/>
      <c r="X258" s="57"/>
      <c r="Y258" s="30"/>
      <c r="Z258" s="30"/>
      <c r="AA258" s="30"/>
      <c r="AB258" s="30"/>
      <c r="AC258" s="30"/>
      <c r="AD258" s="30"/>
      <c r="AE258" s="30"/>
      <c r="AT258" s="17" t="s">
        <v>167</v>
      </c>
      <c r="AU258" s="17" t="s">
        <v>84</v>
      </c>
    </row>
    <row r="259" spans="1:65" s="2" customFormat="1" ht="21.75" customHeight="1">
      <c r="A259" s="30"/>
      <c r="B259" s="165"/>
      <c r="C259" s="166" t="s">
        <v>511</v>
      </c>
      <c r="D259" s="166" t="s">
        <v>161</v>
      </c>
      <c r="E259" s="167" t="s">
        <v>967</v>
      </c>
      <c r="F259" s="168" t="s">
        <v>968</v>
      </c>
      <c r="G259" s="169" t="s">
        <v>173</v>
      </c>
      <c r="H259" s="170">
        <v>5</v>
      </c>
      <c r="I259" s="171"/>
      <c r="J259" s="171"/>
      <c r="K259" s="172">
        <f>ROUND(P259*H259,2)</f>
        <v>0</v>
      </c>
      <c r="L259" s="168" t="s">
        <v>837</v>
      </c>
      <c r="M259" s="31"/>
      <c r="N259" s="173" t="s">
        <v>1</v>
      </c>
      <c r="O259" s="174" t="s">
        <v>37</v>
      </c>
      <c r="P259" s="175">
        <f>I259+J259</f>
        <v>0</v>
      </c>
      <c r="Q259" s="175">
        <f>ROUND(I259*H259,2)</f>
        <v>0</v>
      </c>
      <c r="R259" s="175">
        <f>ROUND(J259*H259,2)</f>
        <v>0</v>
      </c>
      <c r="S259" s="56"/>
      <c r="T259" s="176">
        <f>S259*H259</f>
        <v>0</v>
      </c>
      <c r="U259" s="176">
        <v>2.5000000000000001E-4</v>
      </c>
      <c r="V259" s="176">
        <f>U259*H259</f>
        <v>1.25E-3</v>
      </c>
      <c r="W259" s="176">
        <v>0</v>
      </c>
      <c r="X259" s="177">
        <f>W259*H259</f>
        <v>0</v>
      </c>
      <c r="Y259" s="30"/>
      <c r="Z259" s="30"/>
      <c r="AA259" s="30"/>
      <c r="AB259" s="30"/>
      <c r="AC259" s="30"/>
      <c r="AD259" s="30"/>
      <c r="AE259" s="30"/>
      <c r="AR259" s="178" t="s">
        <v>165</v>
      </c>
      <c r="AT259" s="178" t="s">
        <v>161</v>
      </c>
      <c r="AU259" s="178" t="s">
        <v>84</v>
      </c>
      <c r="AY259" s="17" t="s">
        <v>159</v>
      </c>
      <c r="BE259" s="179">
        <f>IF(O259="základní",K259,0)</f>
        <v>0</v>
      </c>
      <c r="BF259" s="179">
        <f>IF(O259="snížená",K259,0)</f>
        <v>0</v>
      </c>
      <c r="BG259" s="179">
        <f>IF(O259="zákl. přenesená",K259,0)</f>
        <v>0</v>
      </c>
      <c r="BH259" s="179">
        <f>IF(O259="sníž. přenesená",K259,0)</f>
        <v>0</v>
      </c>
      <c r="BI259" s="179">
        <f>IF(O259="nulová",K259,0)</f>
        <v>0</v>
      </c>
      <c r="BJ259" s="17" t="s">
        <v>79</v>
      </c>
      <c r="BK259" s="179">
        <f>ROUND(P259*H259,2)</f>
        <v>0</v>
      </c>
      <c r="BL259" s="17" t="s">
        <v>165</v>
      </c>
      <c r="BM259" s="178" t="s">
        <v>813</v>
      </c>
    </row>
    <row r="260" spans="1:65" s="2" customFormat="1" ht="19.5">
      <c r="A260" s="30"/>
      <c r="B260" s="31"/>
      <c r="C260" s="30"/>
      <c r="D260" s="180" t="s">
        <v>167</v>
      </c>
      <c r="E260" s="30"/>
      <c r="F260" s="181" t="s">
        <v>968</v>
      </c>
      <c r="G260" s="30"/>
      <c r="H260" s="30"/>
      <c r="I260" s="95"/>
      <c r="J260" s="95"/>
      <c r="K260" s="30"/>
      <c r="L260" s="30"/>
      <c r="M260" s="31"/>
      <c r="N260" s="182"/>
      <c r="O260" s="183"/>
      <c r="P260" s="56"/>
      <c r="Q260" s="56"/>
      <c r="R260" s="56"/>
      <c r="S260" s="56"/>
      <c r="T260" s="56"/>
      <c r="U260" s="56"/>
      <c r="V260" s="56"/>
      <c r="W260" s="56"/>
      <c r="X260" s="57"/>
      <c r="Y260" s="30"/>
      <c r="Z260" s="30"/>
      <c r="AA260" s="30"/>
      <c r="AB260" s="30"/>
      <c r="AC260" s="30"/>
      <c r="AD260" s="30"/>
      <c r="AE260" s="30"/>
      <c r="AT260" s="17" t="s">
        <v>167</v>
      </c>
      <c r="AU260" s="17" t="s">
        <v>84</v>
      </c>
    </row>
    <row r="261" spans="1:65" s="2" customFormat="1" ht="16.5" customHeight="1">
      <c r="A261" s="30"/>
      <c r="B261" s="165"/>
      <c r="C261" s="166" t="s">
        <v>516</v>
      </c>
      <c r="D261" s="166" t="s">
        <v>161</v>
      </c>
      <c r="E261" s="167" t="s">
        <v>969</v>
      </c>
      <c r="F261" s="168" t="s">
        <v>970</v>
      </c>
      <c r="G261" s="169" t="s">
        <v>173</v>
      </c>
      <c r="H261" s="170">
        <v>20</v>
      </c>
      <c r="I261" s="171"/>
      <c r="J261" s="171"/>
      <c r="K261" s="172">
        <f>ROUND(P261*H261,2)</f>
        <v>0</v>
      </c>
      <c r="L261" s="168" t="s">
        <v>837</v>
      </c>
      <c r="M261" s="31"/>
      <c r="N261" s="173" t="s">
        <v>1</v>
      </c>
      <c r="O261" s="174" t="s">
        <v>37</v>
      </c>
      <c r="P261" s="175">
        <f>I261+J261</f>
        <v>0</v>
      </c>
      <c r="Q261" s="175">
        <f>ROUND(I261*H261,2)</f>
        <v>0</v>
      </c>
      <c r="R261" s="175">
        <f>ROUND(J261*H261,2)</f>
        <v>0</v>
      </c>
      <c r="S261" s="56"/>
      <c r="T261" s="176">
        <f>S261*H261</f>
        <v>0</v>
      </c>
      <c r="U261" s="176">
        <v>0</v>
      </c>
      <c r="V261" s="176">
        <f>U261*H261</f>
        <v>0</v>
      </c>
      <c r="W261" s="176">
        <v>0</v>
      </c>
      <c r="X261" s="177">
        <f>W261*H261</f>
        <v>0</v>
      </c>
      <c r="Y261" s="30"/>
      <c r="Z261" s="30"/>
      <c r="AA261" s="30"/>
      <c r="AB261" s="30"/>
      <c r="AC261" s="30"/>
      <c r="AD261" s="30"/>
      <c r="AE261" s="30"/>
      <c r="AR261" s="178" t="s">
        <v>165</v>
      </c>
      <c r="AT261" s="178" t="s">
        <v>161</v>
      </c>
      <c r="AU261" s="178" t="s">
        <v>84</v>
      </c>
      <c r="AY261" s="17" t="s">
        <v>159</v>
      </c>
      <c r="BE261" s="179">
        <f>IF(O261="základní",K261,0)</f>
        <v>0</v>
      </c>
      <c r="BF261" s="179">
        <f>IF(O261="snížená",K261,0)</f>
        <v>0</v>
      </c>
      <c r="BG261" s="179">
        <f>IF(O261="zákl. přenesená",K261,0)</f>
        <v>0</v>
      </c>
      <c r="BH261" s="179">
        <f>IF(O261="sníž. přenesená",K261,0)</f>
        <v>0</v>
      </c>
      <c r="BI261" s="179">
        <f>IF(O261="nulová",K261,0)</f>
        <v>0</v>
      </c>
      <c r="BJ261" s="17" t="s">
        <v>79</v>
      </c>
      <c r="BK261" s="179">
        <f>ROUND(P261*H261,2)</f>
        <v>0</v>
      </c>
      <c r="BL261" s="17" t="s">
        <v>165</v>
      </c>
      <c r="BM261" s="178" t="s">
        <v>447</v>
      </c>
    </row>
    <row r="262" spans="1:65" s="2" customFormat="1">
      <c r="A262" s="30"/>
      <c r="B262" s="31"/>
      <c r="C262" s="30"/>
      <c r="D262" s="180" t="s">
        <v>167</v>
      </c>
      <c r="E262" s="30"/>
      <c r="F262" s="181" t="s">
        <v>970</v>
      </c>
      <c r="G262" s="30"/>
      <c r="H262" s="30"/>
      <c r="I262" s="95"/>
      <c r="J262" s="95"/>
      <c r="K262" s="30"/>
      <c r="L262" s="30"/>
      <c r="M262" s="31"/>
      <c r="N262" s="182"/>
      <c r="O262" s="183"/>
      <c r="P262" s="56"/>
      <c r="Q262" s="56"/>
      <c r="R262" s="56"/>
      <c r="S262" s="56"/>
      <c r="T262" s="56"/>
      <c r="U262" s="56"/>
      <c r="V262" s="56"/>
      <c r="W262" s="56"/>
      <c r="X262" s="57"/>
      <c r="Y262" s="30"/>
      <c r="Z262" s="30"/>
      <c r="AA262" s="30"/>
      <c r="AB262" s="30"/>
      <c r="AC262" s="30"/>
      <c r="AD262" s="30"/>
      <c r="AE262" s="30"/>
      <c r="AT262" s="17" t="s">
        <v>167</v>
      </c>
      <c r="AU262" s="17" t="s">
        <v>84</v>
      </c>
    </row>
    <row r="263" spans="1:65" s="2" customFormat="1" ht="16.5" customHeight="1">
      <c r="A263" s="30"/>
      <c r="B263" s="165"/>
      <c r="C263" s="200" t="s">
        <v>521</v>
      </c>
      <c r="D263" s="200" t="s">
        <v>182</v>
      </c>
      <c r="E263" s="201" t="s">
        <v>971</v>
      </c>
      <c r="F263" s="202" t="s">
        <v>972</v>
      </c>
      <c r="G263" s="203" t="s">
        <v>932</v>
      </c>
      <c r="H263" s="204">
        <v>5</v>
      </c>
      <c r="I263" s="205"/>
      <c r="J263" s="206"/>
      <c r="K263" s="207">
        <f>ROUND(P263*H263,2)</f>
        <v>0</v>
      </c>
      <c r="L263" s="202" t="s">
        <v>837</v>
      </c>
      <c r="M263" s="208"/>
      <c r="N263" s="209" t="s">
        <v>1</v>
      </c>
      <c r="O263" s="174" t="s">
        <v>37</v>
      </c>
      <c r="P263" s="175">
        <f>I263+J263</f>
        <v>0</v>
      </c>
      <c r="Q263" s="175">
        <f>ROUND(I263*H263,2)</f>
        <v>0</v>
      </c>
      <c r="R263" s="175">
        <f>ROUND(J263*H263,2)</f>
        <v>0</v>
      </c>
      <c r="S263" s="56"/>
      <c r="T263" s="176">
        <f>S263*H263</f>
        <v>0</v>
      </c>
      <c r="U263" s="176">
        <v>0</v>
      </c>
      <c r="V263" s="176">
        <f>U263*H263</f>
        <v>0</v>
      </c>
      <c r="W263" s="176">
        <v>0</v>
      </c>
      <c r="X263" s="177">
        <f>W263*H263</f>
        <v>0</v>
      </c>
      <c r="Y263" s="30"/>
      <c r="Z263" s="30"/>
      <c r="AA263" s="30"/>
      <c r="AB263" s="30"/>
      <c r="AC263" s="30"/>
      <c r="AD263" s="30"/>
      <c r="AE263" s="30"/>
      <c r="AR263" s="178" t="s">
        <v>185</v>
      </c>
      <c r="AT263" s="178" t="s">
        <v>182</v>
      </c>
      <c r="AU263" s="178" t="s">
        <v>84</v>
      </c>
      <c r="AY263" s="17" t="s">
        <v>159</v>
      </c>
      <c r="BE263" s="179">
        <f>IF(O263="základní",K263,0)</f>
        <v>0</v>
      </c>
      <c r="BF263" s="179">
        <f>IF(O263="snížená",K263,0)</f>
        <v>0</v>
      </c>
      <c r="BG263" s="179">
        <f>IF(O263="zákl. přenesená",K263,0)</f>
        <v>0</v>
      </c>
      <c r="BH263" s="179">
        <f>IF(O263="sníž. přenesená",K263,0)</f>
        <v>0</v>
      </c>
      <c r="BI263" s="179">
        <f>IF(O263="nulová",K263,0)</f>
        <v>0</v>
      </c>
      <c r="BJ263" s="17" t="s">
        <v>79</v>
      </c>
      <c r="BK263" s="179">
        <f>ROUND(P263*H263,2)</f>
        <v>0</v>
      </c>
      <c r="BL263" s="17" t="s">
        <v>165</v>
      </c>
      <c r="BM263" s="178" t="s">
        <v>201</v>
      </c>
    </row>
    <row r="264" spans="1:65" s="2" customFormat="1">
      <c r="A264" s="30"/>
      <c r="B264" s="31"/>
      <c r="C264" s="30"/>
      <c r="D264" s="180" t="s">
        <v>167</v>
      </c>
      <c r="E264" s="30"/>
      <c r="F264" s="181" t="s">
        <v>972</v>
      </c>
      <c r="G264" s="30"/>
      <c r="H264" s="30"/>
      <c r="I264" s="95"/>
      <c r="J264" s="95"/>
      <c r="K264" s="30"/>
      <c r="L264" s="30"/>
      <c r="M264" s="31"/>
      <c r="N264" s="182"/>
      <c r="O264" s="183"/>
      <c r="P264" s="56"/>
      <c r="Q264" s="56"/>
      <c r="R264" s="56"/>
      <c r="S264" s="56"/>
      <c r="T264" s="56"/>
      <c r="U264" s="56"/>
      <c r="V264" s="56"/>
      <c r="W264" s="56"/>
      <c r="X264" s="57"/>
      <c r="Y264" s="30"/>
      <c r="Z264" s="30"/>
      <c r="AA264" s="30"/>
      <c r="AB264" s="30"/>
      <c r="AC264" s="30"/>
      <c r="AD264" s="30"/>
      <c r="AE264" s="30"/>
      <c r="AT264" s="17" t="s">
        <v>167</v>
      </c>
      <c r="AU264" s="17" t="s">
        <v>84</v>
      </c>
    </row>
    <row r="265" spans="1:65" s="12" customFormat="1" ht="22.9" customHeight="1">
      <c r="B265" s="151"/>
      <c r="D265" s="152" t="s">
        <v>73</v>
      </c>
      <c r="E265" s="163" t="s">
        <v>702</v>
      </c>
      <c r="F265" s="163" t="s">
        <v>889</v>
      </c>
      <c r="I265" s="154"/>
      <c r="J265" s="154"/>
      <c r="K265" s="164">
        <f>BK265</f>
        <v>0</v>
      </c>
      <c r="M265" s="151"/>
      <c r="N265" s="156"/>
      <c r="O265" s="157"/>
      <c r="P265" s="157"/>
      <c r="Q265" s="158">
        <f>SUM(Q266:Q271)</f>
        <v>0</v>
      </c>
      <c r="R265" s="158">
        <f>SUM(R266:R271)</f>
        <v>0</v>
      </c>
      <c r="S265" s="157"/>
      <c r="T265" s="159">
        <f>SUM(T266:T271)</f>
        <v>0</v>
      </c>
      <c r="U265" s="157"/>
      <c r="V265" s="159">
        <f>SUM(V266:V271)</f>
        <v>1.074E-2</v>
      </c>
      <c r="W265" s="157"/>
      <c r="X265" s="160">
        <f>SUM(X266:X271)</f>
        <v>0</v>
      </c>
      <c r="AR265" s="152" t="s">
        <v>79</v>
      </c>
      <c r="AT265" s="161" t="s">
        <v>73</v>
      </c>
      <c r="AU265" s="161" t="s">
        <v>79</v>
      </c>
      <c r="AY265" s="152" t="s">
        <v>159</v>
      </c>
      <c r="BK265" s="162">
        <f>SUM(BK266:BK271)</f>
        <v>0</v>
      </c>
    </row>
    <row r="266" spans="1:65" s="2" customFormat="1" ht="21.75" customHeight="1">
      <c r="A266" s="30"/>
      <c r="B266" s="165"/>
      <c r="C266" s="166" t="s">
        <v>525</v>
      </c>
      <c r="D266" s="166" t="s">
        <v>161</v>
      </c>
      <c r="E266" s="167" t="s">
        <v>973</v>
      </c>
      <c r="F266" s="168" t="s">
        <v>974</v>
      </c>
      <c r="G266" s="169" t="s">
        <v>266</v>
      </c>
      <c r="H266" s="170">
        <v>3</v>
      </c>
      <c r="I266" s="171"/>
      <c r="J266" s="171"/>
      <c r="K266" s="172">
        <f>ROUND(P266*H266,2)</f>
        <v>0</v>
      </c>
      <c r="L266" s="168" t="s">
        <v>837</v>
      </c>
      <c r="M266" s="31"/>
      <c r="N266" s="173" t="s">
        <v>1</v>
      </c>
      <c r="O266" s="174" t="s">
        <v>37</v>
      </c>
      <c r="P266" s="175">
        <f>I266+J266</f>
        <v>0</v>
      </c>
      <c r="Q266" s="175">
        <f>ROUND(I266*H266,2)</f>
        <v>0</v>
      </c>
      <c r="R266" s="175">
        <f>ROUND(J266*H266,2)</f>
        <v>0</v>
      </c>
      <c r="S266" s="56"/>
      <c r="T266" s="176">
        <f>S266*H266</f>
        <v>0</v>
      </c>
      <c r="U266" s="176">
        <v>2.14E-3</v>
      </c>
      <c r="V266" s="176">
        <f>U266*H266</f>
        <v>6.4200000000000004E-3</v>
      </c>
      <c r="W266" s="176">
        <v>0</v>
      </c>
      <c r="X266" s="177">
        <f>W266*H266</f>
        <v>0</v>
      </c>
      <c r="Y266" s="30"/>
      <c r="Z266" s="30"/>
      <c r="AA266" s="30"/>
      <c r="AB266" s="30"/>
      <c r="AC266" s="30"/>
      <c r="AD266" s="30"/>
      <c r="AE266" s="30"/>
      <c r="AR266" s="178" t="s">
        <v>165</v>
      </c>
      <c r="AT266" s="178" t="s">
        <v>161</v>
      </c>
      <c r="AU266" s="178" t="s">
        <v>84</v>
      </c>
      <c r="AY266" s="17" t="s">
        <v>159</v>
      </c>
      <c r="BE266" s="179">
        <f>IF(O266="základní",K266,0)</f>
        <v>0</v>
      </c>
      <c r="BF266" s="179">
        <f>IF(O266="snížená",K266,0)</f>
        <v>0</v>
      </c>
      <c r="BG266" s="179">
        <f>IF(O266="zákl. přenesená",K266,0)</f>
        <v>0</v>
      </c>
      <c r="BH266" s="179">
        <f>IF(O266="sníž. přenesená",K266,0)</f>
        <v>0</v>
      </c>
      <c r="BI266" s="179">
        <f>IF(O266="nulová",K266,0)</f>
        <v>0</v>
      </c>
      <c r="BJ266" s="17" t="s">
        <v>79</v>
      </c>
      <c r="BK266" s="179">
        <f>ROUND(P266*H266,2)</f>
        <v>0</v>
      </c>
      <c r="BL266" s="17" t="s">
        <v>165</v>
      </c>
      <c r="BM266" s="178" t="s">
        <v>718</v>
      </c>
    </row>
    <row r="267" spans="1:65" s="2" customFormat="1">
      <c r="A267" s="30"/>
      <c r="B267" s="31"/>
      <c r="C267" s="30"/>
      <c r="D267" s="180" t="s">
        <v>167</v>
      </c>
      <c r="E267" s="30"/>
      <c r="F267" s="181" t="s">
        <v>974</v>
      </c>
      <c r="G267" s="30"/>
      <c r="H267" s="30"/>
      <c r="I267" s="95"/>
      <c r="J267" s="95"/>
      <c r="K267" s="30"/>
      <c r="L267" s="30"/>
      <c r="M267" s="31"/>
      <c r="N267" s="182"/>
      <c r="O267" s="183"/>
      <c r="P267" s="56"/>
      <c r="Q267" s="56"/>
      <c r="R267" s="56"/>
      <c r="S267" s="56"/>
      <c r="T267" s="56"/>
      <c r="U267" s="56"/>
      <c r="V267" s="56"/>
      <c r="W267" s="56"/>
      <c r="X267" s="57"/>
      <c r="Y267" s="30"/>
      <c r="Z267" s="30"/>
      <c r="AA267" s="30"/>
      <c r="AB267" s="30"/>
      <c r="AC267" s="30"/>
      <c r="AD267" s="30"/>
      <c r="AE267" s="30"/>
      <c r="AT267" s="17" t="s">
        <v>167</v>
      </c>
      <c r="AU267" s="17" t="s">
        <v>84</v>
      </c>
    </row>
    <row r="268" spans="1:65" s="2" customFormat="1" ht="21.75" customHeight="1">
      <c r="A268" s="30"/>
      <c r="B268" s="165"/>
      <c r="C268" s="166" t="s">
        <v>533</v>
      </c>
      <c r="D268" s="166" t="s">
        <v>161</v>
      </c>
      <c r="E268" s="167" t="s">
        <v>975</v>
      </c>
      <c r="F268" s="168" t="s">
        <v>976</v>
      </c>
      <c r="G268" s="169" t="s">
        <v>173</v>
      </c>
      <c r="H268" s="170">
        <v>4</v>
      </c>
      <c r="I268" s="171"/>
      <c r="J268" s="171"/>
      <c r="K268" s="172">
        <f>ROUND(P268*H268,2)</f>
        <v>0</v>
      </c>
      <c r="L268" s="168" t="s">
        <v>837</v>
      </c>
      <c r="M268" s="31"/>
      <c r="N268" s="173" t="s">
        <v>1</v>
      </c>
      <c r="O268" s="174" t="s">
        <v>37</v>
      </c>
      <c r="P268" s="175">
        <f>I268+J268</f>
        <v>0</v>
      </c>
      <c r="Q268" s="175">
        <f>ROUND(I268*H268,2)</f>
        <v>0</v>
      </c>
      <c r="R268" s="175">
        <f>ROUND(J268*H268,2)</f>
        <v>0</v>
      </c>
      <c r="S268" s="56"/>
      <c r="T268" s="176">
        <f>S268*H268</f>
        <v>0</v>
      </c>
      <c r="U268" s="176">
        <v>1.08E-3</v>
      </c>
      <c r="V268" s="176">
        <f>U268*H268</f>
        <v>4.3200000000000001E-3</v>
      </c>
      <c r="W268" s="176">
        <v>0</v>
      </c>
      <c r="X268" s="177">
        <f>W268*H268</f>
        <v>0</v>
      </c>
      <c r="Y268" s="30"/>
      <c r="Z268" s="30"/>
      <c r="AA268" s="30"/>
      <c r="AB268" s="30"/>
      <c r="AC268" s="30"/>
      <c r="AD268" s="30"/>
      <c r="AE268" s="30"/>
      <c r="AR268" s="178" t="s">
        <v>165</v>
      </c>
      <c r="AT268" s="178" t="s">
        <v>161</v>
      </c>
      <c r="AU268" s="178" t="s">
        <v>84</v>
      </c>
      <c r="AY268" s="17" t="s">
        <v>159</v>
      </c>
      <c r="BE268" s="179">
        <f>IF(O268="základní",K268,0)</f>
        <v>0</v>
      </c>
      <c r="BF268" s="179">
        <f>IF(O268="snížená",K268,0)</f>
        <v>0</v>
      </c>
      <c r="BG268" s="179">
        <f>IF(O268="zákl. přenesená",K268,0)</f>
        <v>0</v>
      </c>
      <c r="BH268" s="179">
        <f>IF(O268="sníž. přenesená",K268,0)</f>
        <v>0</v>
      </c>
      <c r="BI268" s="179">
        <f>IF(O268="nulová",K268,0)</f>
        <v>0</v>
      </c>
      <c r="BJ268" s="17" t="s">
        <v>79</v>
      </c>
      <c r="BK268" s="179">
        <f>ROUND(P268*H268,2)</f>
        <v>0</v>
      </c>
      <c r="BL268" s="17" t="s">
        <v>165</v>
      </c>
      <c r="BM268" s="178" t="s">
        <v>977</v>
      </c>
    </row>
    <row r="269" spans="1:65" s="2" customFormat="1" ht="19.5">
      <c r="A269" s="30"/>
      <c r="B269" s="31"/>
      <c r="C269" s="30"/>
      <c r="D269" s="180" t="s">
        <v>167</v>
      </c>
      <c r="E269" s="30"/>
      <c r="F269" s="181" t="s">
        <v>976</v>
      </c>
      <c r="G269" s="30"/>
      <c r="H269" s="30"/>
      <c r="I269" s="95"/>
      <c r="J269" s="95"/>
      <c r="K269" s="30"/>
      <c r="L269" s="30"/>
      <c r="M269" s="31"/>
      <c r="N269" s="182"/>
      <c r="O269" s="183"/>
      <c r="P269" s="56"/>
      <c r="Q269" s="56"/>
      <c r="R269" s="56"/>
      <c r="S269" s="56"/>
      <c r="T269" s="56"/>
      <c r="U269" s="56"/>
      <c r="V269" s="56"/>
      <c r="W269" s="56"/>
      <c r="X269" s="57"/>
      <c r="Y269" s="30"/>
      <c r="Z269" s="30"/>
      <c r="AA269" s="30"/>
      <c r="AB269" s="30"/>
      <c r="AC269" s="30"/>
      <c r="AD269" s="30"/>
      <c r="AE269" s="30"/>
      <c r="AT269" s="17" t="s">
        <v>167</v>
      </c>
      <c r="AU269" s="17" t="s">
        <v>84</v>
      </c>
    </row>
    <row r="270" spans="1:65" s="2" customFormat="1" ht="33" customHeight="1">
      <c r="A270" s="30"/>
      <c r="B270" s="165"/>
      <c r="C270" s="166" t="s">
        <v>538</v>
      </c>
      <c r="D270" s="166" t="s">
        <v>161</v>
      </c>
      <c r="E270" s="167" t="s">
        <v>978</v>
      </c>
      <c r="F270" s="168" t="s">
        <v>979</v>
      </c>
      <c r="G270" s="169" t="s">
        <v>266</v>
      </c>
      <c r="H270" s="170">
        <v>20</v>
      </c>
      <c r="I270" s="171"/>
      <c r="J270" s="171"/>
      <c r="K270" s="172">
        <f>ROUND(P270*H270,2)</f>
        <v>0</v>
      </c>
      <c r="L270" s="168" t="s">
        <v>837</v>
      </c>
      <c r="M270" s="31"/>
      <c r="N270" s="173" t="s">
        <v>1</v>
      </c>
      <c r="O270" s="174" t="s">
        <v>37</v>
      </c>
      <c r="P270" s="175">
        <f>I270+J270</f>
        <v>0</v>
      </c>
      <c r="Q270" s="175">
        <f>ROUND(I270*H270,2)</f>
        <v>0</v>
      </c>
      <c r="R270" s="175">
        <f>ROUND(J270*H270,2)</f>
        <v>0</v>
      </c>
      <c r="S270" s="56"/>
      <c r="T270" s="176">
        <f>S270*H270</f>
        <v>0</v>
      </c>
      <c r="U270" s="176">
        <v>0</v>
      </c>
      <c r="V270" s="176">
        <f>U270*H270</f>
        <v>0</v>
      </c>
      <c r="W270" s="176">
        <v>0</v>
      </c>
      <c r="X270" s="177">
        <f>W270*H270</f>
        <v>0</v>
      </c>
      <c r="Y270" s="30"/>
      <c r="Z270" s="30"/>
      <c r="AA270" s="30"/>
      <c r="AB270" s="30"/>
      <c r="AC270" s="30"/>
      <c r="AD270" s="30"/>
      <c r="AE270" s="30"/>
      <c r="AR270" s="178" t="s">
        <v>165</v>
      </c>
      <c r="AT270" s="178" t="s">
        <v>161</v>
      </c>
      <c r="AU270" s="178" t="s">
        <v>84</v>
      </c>
      <c r="AY270" s="17" t="s">
        <v>159</v>
      </c>
      <c r="BE270" s="179">
        <f>IF(O270="základní",K270,0)</f>
        <v>0</v>
      </c>
      <c r="BF270" s="179">
        <f>IF(O270="snížená",K270,0)</f>
        <v>0</v>
      </c>
      <c r="BG270" s="179">
        <f>IF(O270="zákl. přenesená",K270,0)</f>
        <v>0</v>
      </c>
      <c r="BH270" s="179">
        <f>IF(O270="sníž. přenesená",K270,0)</f>
        <v>0</v>
      </c>
      <c r="BI270" s="179">
        <f>IF(O270="nulová",K270,0)</f>
        <v>0</v>
      </c>
      <c r="BJ270" s="17" t="s">
        <v>79</v>
      </c>
      <c r="BK270" s="179">
        <f>ROUND(P270*H270,2)</f>
        <v>0</v>
      </c>
      <c r="BL270" s="17" t="s">
        <v>165</v>
      </c>
      <c r="BM270" s="178" t="s">
        <v>980</v>
      </c>
    </row>
    <row r="271" spans="1:65" s="2" customFormat="1" ht="29.25">
      <c r="A271" s="30"/>
      <c r="B271" s="31"/>
      <c r="C271" s="30"/>
      <c r="D271" s="180" t="s">
        <v>167</v>
      </c>
      <c r="E271" s="30"/>
      <c r="F271" s="181" t="s">
        <v>979</v>
      </c>
      <c r="G271" s="30"/>
      <c r="H271" s="30"/>
      <c r="I271" s="95"/>
      <c r="J271" s="95"/>
      <c r="K271" s="30"/>
      <c r="L271" s="30"/>
      <c r="M271" s="31"/>
      <c r="N271" s="182"/>
      <c r="O271" s="183"/>
      <c r="P271" s="56"/>
      <c r="Q271" s="56"/>
      <c r="R271" s="56"/>
      <c r="S271" s="56"/>
      <c r="T271" s="56"/>
      <c r="U271" s="56"/>
      <c r="V271" s="56"/>
      <c r="W271" s="56"/>
      <c r="X271" s="57"/>
      <c r="Y271" s="30"/>
      <c r="Z271" s="30"/>
      <c r="AA271" s="30"/>
      <c r="AB271" s="30"/>
      <c r="AC271" s="30"/>
      <c r="AD271" s="30"/>
      <c r="AE271" s="30"/>
      <c r="AT271" s="17" t="s">
        <v>167</v>
      </c>
      <c r="AU271" s="17" t="s">
        <v>84</v>
      </c>
    </row>
    <row r="272" spans="1:65" s="12" customFormat="1" ht="22.9" customHeight="1">
      <c r="B272" s="151"/>
      <c r="D272" s="152" t="s">
        <v>73</v>
      </c>
      <c r="E272" s="163" t="s">
        <v>898</v>
      </c>
      <c r="F272" s="163" t="s">
        <v>899</v>
      </c>
      <c r="I272" s="154"/>
      <c r="J272" s="154"/>
      <c r="K272" s="164">
        <f>BK272</f>
        <v>0</v>
      </c>
      <c r="M272" s="151"/>
      <c r="N272" s="156"/>
      <c r="O272" s="157"/>
      <c r="P272" s="157"/>
      <c r="Q272" s="158">
        <f>SUM(Q273:Q288)</f>
        <v>0</v>
      </c>
      <c r="R272" s="158">
        <f>SUM(R273:R288)</f>
        <v>0</v>
      </c>
      <c r="S272" s="157"/>
      <c r="T272" s="159">
        <f>SUM(T273:T288)</f>
        <v>0</v>
      </c>
      <c r="U272" s="157"/>
      <c r="V272" s="159">
        <f>SUM(V273:V288)</f>
        <v>0</v>
      </c>
      <c r="W272" s="157"/>
      <c r="X272" s="160">
        <f>SUM(X273:X288)</f>
        <v>0</v>
      </c>
      <c r="AR272" s="152" t="s">
        <v>79</v>
      </c>
      <c r="AT272" s="161" t="s">
        <v>73</v>
      </c>
      <c r="AU272" s="161" t="s">
        <v>79</v>
      </c>
      <c r="AY272" s="152" t="s">
        <v>159</v>
      </c>
      <c r="BK272" s="162">
        <f>SUM(BK273:BK288)</f>
        <v>0</v>
      </c>
    </row>
    <row r="273" spans="1:65" s="2" customFormat="1" ht="16.5" customHeight="1">
      <c r="A273" s="30"/>
      <c r="B273" s="165"/>
      <c r="C273" s="166" t="s">
        <v>543</v>
      </c>
      <c r="D273" s="166" t="s">
        <v>161</v>
      </c>
      <c r="E273" s="167" t="s">
        <v>906</v>
      </c>
      <c r="F273" s="168" t="s">
        <v>907</v>
      </c>
      <c r="G273" s="169" t="s">
        <v>177</v>
      </c>
      <c r="H273" s="170">
        <v>0.89600000000000002</v>
      </c>
      <c r="I273" s="171"/>
      <c r="J273" s="171"/>
      <c r="K273" s="172">
        <f>ROUND(P273*H273,2)</f>
        <v>0</v>
      </c>
      <c r="L273" s="168" t="s">
        <v>837</v>
      </c>
      <c r="M273" s="31"/>
      <c r="N273" s="173" t="s">
        <v>1</v>
      </c>
      <c r="O273" s="174" t="s">
        <v>37</v>
      </c>
      <c r="P273" s="175">
        <f>I273+J273</f>
        <v>0</v>
      </c>
      <c r="Q273" s="175">
        <f>ROUND(I273*H273,2)</f>
        <v>0</v>
      </c>
      <c r="R273" s="175">
        <f>ROUND(J273*H273,2)</f>
        <v>0</v>
      </c>
      <c r="S273" s="56"/>
      <c r="T273" s="176">
        <f>S273*H273</f>
        <v>0</v>
      </c>
      <c r="U273" s="176">
        <v>0</v>
      </c>
      <c r="V273" s="176">
        <f>U273*H273</f>
        <v>0</v>
      </c>
      <c r="W273" s="176">
        <v>0</v>
      </c>
      <c r="X273" s="177">
        <f>W273*H273</f>
        <v>0</v>
      </c>
      <c r="Y273" s="30"/>
      <c r="Z273" s="30"/>
      <c r="AA273" s="30"/>
      <c r="AB273" s="30"/>
      <c r="AC273" s="30"/>
      <c r="AD273" s="30"/>
      <c r="AE273" s="30"/>
      <c r="AR273" s="178" t="s">
        <v>165</v>
      </c>
      <c r="AT273" s="178" t="s">
        <v>161</v>
      </c>
      <c r="AU273" s="178" t="s">
        <v>84</v>
      </c>
      <c r="AY273" s="17" t="s">
        <v>159</v>
      </c>
      <c r="BE273" s="179">
        <f>IF(O273="základní",K273,0)</f>
        <v>0</v>
      </c>
      <c r="BF273" s="179">
        <f>IF(O273="snížená",K273,0)</f>
        <v>0</v>
      </c>
      <c r="BG273" s="179">
        <f>IF(O273="zákl. přenesená",K273,0)</f>
        <v>0</v>
      </c>
      <c r="BH273" s="179">
        <f>IF(O273="sníž. přenesená",K273,0)</f>
        <v>0</v>
      </c>
      <c r="BI273" s="179">
        <f>IF(O273="nulová",K273,0)</f>
        <v>0</v>
      </c>
      <c r="BJ273" s="17" t="s">
        <v>79</v>
      </c>
      <c r="BK273" s="179">
        <f>ROUND(P273*H273,2)</f>
        <v>0</v>
      </c>
      <c r="BL273" s="17" t="s">
        <v>165</v>
      </c>
      <c r="BM273" s="178" t="s">
        <v>981</v>
      </c>
    </row>
    <row r="274" spans="1:65" s="2" customFormat="1">
      <c r="A274" s="30"/>
      <c r="B274" s="31"/>
      <c r="C274" s="30"/>
      <c r="D274" s="180" t="s">
        <v>167</v>
      </c>
      <c r="E274" s="30"/>
      <c r="F274" s="181" t="s">
        <v>907</v>
      </c>
      <c r="G274" s="30"/>
      <c r="H274" s="30"/>
      <c r="I274" s="95"/>
      <c r="J274" s="95"/>
      <c r="K274" s="30"/>
      <c r="L274" s="30"/>
      <c r="M274" s="31"/>
      <c r="N274" s="182"/>
      <c r="O274" s="183"/>
      <c r="P274" s="56"/>
      <c r="Q274" s="56"/>
      <c r="R274" s="56"/>
      <c r="S274" s="56"/>
      <c r="T274" s="56"/>
      <c r="U274" s="56"/>
      <c r="V274" s="56"/>
      <c r="W274" s="56"/>
      <c r="X274" s="57"/>
      <c r="Y274" s="30"/>
      <c r="Z274" s="30"/>
      <c r="AA274" s="30"/>
      <c r="AB274" s="30"/>
      <c r="AC274" s="30"/>
      <c r="AD274" s="30"/>
      <c r="AE274" s="30"/>
      <c r="AT274" s="17" t="s">
        <v>167</v>
      </c>
      <c r="AU274" s="17" t="s">
        <v>84</v>
      </c>
    </row>
    <row r="275" spans="1:65" s="2" customFormat="1" ht="16.5" customHeight="1">
      <c r="A275" s="30"/>
      <c r="B275" s="165"/>
      <c r="C275" s="166" t="s">
        <v>548</v>
      </c>
      <c r="D275" s="166" t="s">
        <v>161</v>
      </c>
      <c r="E275" s="167" t="s">
        <v>908</v>
      </c>
      <c r="F275" s="168" t="s">
        <v>909</v>
      </c>
      <c r="G275" s="169" t="s">
        <v>177</v>
      </c>
      <c r="H275" s="170">
        <v>8.9600000000000009</v>
      </c>
      <c r="I275" s="171"/>
      <c r="J275" s="171"/>
      <c r="K275" s="172">
        <f>ROUND(P275*H275,2)</f>
        <v>0</v>
      </c>
      <c r="L275" s="168" t="s">
        <v>837</v>
      </c>
      <c r="M275" s="31"/>
      <c r="N275" s="173" t="s">
        <v>1</v>
      </c>
      <c r="O275" s="174" t="s">
        <v>37</v>
      </c>
      <c r="P275" s="175">
        <f>I275+J275</f>
        <v>0</v>
      </c>
      <c r="Q275" s="175">
        <f>ROUND(I275*H275,2)</f>
        <v>0</v>
      </c>
      <c r="R275" s="175">
        <f>ROUND(J275*H275,2)</f>
        <v>0</v>
      </c>
      <c r="S275" s="56"/>
      <c r="T275" s="176">
        <f>S275*H275</f>
        <v>0</v>
      </c>
      <c r="U275" s="176">
        <v>0</v>
      </c>
      <c r="V275" s="176">
        <f>U275*H275</f>
        <v>0</v>
      </c>
      <c r="W275" s="176">
        <v>0</v>
      </c>
      <c r="X275" s="177">
        <f>W275*H275</f>
        <v>0</v>
      </c>
      <c r="Y275" s="30"/>
      <c r="Z275" s="30"/>
      <c r="AA275" s="30"/>
      <c r="AB275" s="30"/>
      <c r="AC275" s="30"/>
      <c r="AD275" s="30"/>
      <c r="AE275" s="30"/>
      <c r="AR275" s="178" t="s">
        <v>165</v>
      </c>
      <c r="AT275" s="178" t="s">
        <v>161</v>
      </c>
      <c r="AU275" s="178" t="s">
        <v>84</v>
      </c>
      <c r="AY275" s="17" t="s">
        <v>159</v>
      </c>
      <c r="BE275" s="179">
        <f>IF(O275="základní",K275,0)</f>
        <v>0</v>
      </c>
      <c r="BF275" s="179">
        <f>IF(O275="snížená",K275,0)</f>
        <v>0</v>
      </c>
      <c r="BG275" s="179">
        <f>IF(O275="zákl. přenesená",K275,0)</f>
        <v>0</v>
      </c>
      <c r="BH275" s="179">
        <f>IF(O275="sníž. přenesená",K275,0)</f>
        <v>0</v>
      </c>
      <c r="BI275" s="179">
        <f>IF(O275="nulová",K275,0)</f>
        <v>0</v>
      </c>
      <c r="BJ275" s="17" t="s">
        <v>79</v>
      </c>
      <c r="BK275" s="179">
        <f>ROUND(P275*H275,2)</f>
        <v>0</v>
      </c>
      <c r="BL275" s="17" t="s">
        <v>165</v>
      </c>
      <c r="BM275" s="178" t="s">
        <v>982</v>
      </c>
    </row>
    <row r="276" spans="1:65" s="2" customFormat="1">
      <c r="A276" s="30"/>
      <c r="B276" s="31"/>
      <c r="C276" s="30"/>
      <c r="D276" s="180" t="s">
        <v>167</v>
      </c>
      <c r="E276" s="30"/>
      <c r="F276" s="181" t="s">
        <v>909</v>
      </c>
      <c r="G276" s="30"/>
      <c r="H276" s="30"/>
      <c r="I276" s="95"/>
      <c r="J276" s="95"/>
      <c r="K276" s="30"/>
      <c r="L276" s="30"/>
      <c r="M276" s="31"/>
      <c r="N276" s="182"/>
      <c r="O276" s="183"/>
      <c r="P276" s="56"/>
      <c r="Q276" s="56"/>
      <c r="R276" s="56"/>
      <c r="S276" s="56"/>
      <c r="T276" s="56"/>
      <c r="U276" s="56"/>
      <c r="V276" s="56"/>
      <c r="W276" s="56"/>
      <c r="X276" s="57"/>
      <c r="Y276" s="30"/>
      <c r="Z276" s="30"/>
      <c r="AA276" s="30"/>
      <c r="AB276" s="30"/>
      <c r="AC276" s="30"/>
      <c r="AD276" s="30"/>
      <c r="AE276" s="30"/>
      <c r="AT276" s="17" t="s">
        <v>167</v>
      </c>
      <c r="AU276" s="17" t="s">
        <v>84</v>
      </c>
    </row>
    <row r="277" spans="1:65" s="2" customFormat="1" ht="16.5" customHeight="1">
      <c r="A277" s="30"/>
      <c r="B277" s="165"/>
      <c r="C277" s="166" t="s">
        <v>555</v>
      </c>
      <c r="D277" s="166" t="s">
        <v>161</v>
      </c>
      <c r="E277" s="167" t="s">
        <v>983</v>
      </c>
      <c r="F277" s="168" t="s">
        <v>984</v>
      </c>
      <c r="G277" s="169" t="s">
        <v>177</v>
      </c>
      <c r="H277" s="170">
        <v>0.89600000000000002</v>
      </c>
      <c r="I277" s="171"/>
      <c r="J277" s="171"/>
      <c r="K277" s="172">
        <f>ROUND(P277*H277,2)</f>
        <v>0</v>
      </c>
      <c r="L277" s="168" t="s">
        <v>837</v>
      </c>
      <c r="M277" s="31"/>
      <c r="N277" s="173" t="s">
        <v>1</v>
      </c>
      <c r="O277" s="174" t="s">
        <v>37</v>
      </c>
      <c r="P277" s="175">
        <f>I277+J277</f>
        <v>0</v>
      </c>
      <c r="Q277" s="175">
        <f>ROUND(I277*H277,2)</f>
        <v>0</v>
      </c>
      <c r="R277" s="175">
        <f>ROUND(J277*H277,2)</f>
        <v>0</v>
      </c>
      <c r="S277" s="56"/>
      <c r="T277" s="176">
        <f>S277*H277</f>
        <v>0</v>
      </c>
      <c r="U277" s="176">
        <v>0</v>
      </c>
      <c r="V277" s="176">
        <f>U277*H277</f>
        <v>0</v>
      </c>
      <c r="W277" s="176">
        <v>0</v>
      </c>
      <c r="X277" s="177">
        <f>W277*H277</f>
        <v>0</v>
      </c>
      <c r="Y277" s="30"/>
      <c r="Z277" s="30"/>
      <c r="AA277" s="30"/>
      <c r="AB277" s="30"/>
      <c r="AC277" s="30"/>
      <c r="AD277" s="30"/>
      <c r="AE277" s="30"/>
      <c r="AR277" s="178" t="s">
        <v>165</v>
      </c>
      <c r="AT277" s="178" t="s">
        <v>161</v>
      </c>
      <c r="AU277" s="178" t="s">
        <v>84</v>
      </c>
      <c r="AY277" s="17" t="s">
        <v>159</v>
      </c>
      <c r="BE277" s="179">
        <f>IF(O277="základní",K277,0)</f>
        <v>0</v>
      </c>
      <c r="BF277" s="179">
        <f>IF(O277="snížená",K277,0)</f>
        <v>0</v>
      </c>
      <c r="BG277" s="179">
        <f>IF(O277="zákl. přenesená",K277,0)</f>
        <v>0</v>
      </c>
      <c r="BH277" s="179">
        <f>IF(O277="sníž. přenesená",K277,0)</f>
        <v>0</v>
      </c>
      <c r="BI277" s="179">
        <f>IF(O277="nulová",K277,0)</f>
        <v>0</v>
      </c>
      <c r="BJ277" s="17" t="s">
        <v>79</v>
      </c>
      <c r="BK277" s="179">
        <f>ROUND(P277*H277,2)</f>
        <v>0</v>
      </c>
      <c r="BL277" s="17" t="s">
        <v>165</v>
      </c>
      <c r="BM277" s="178" t="s">
        <v>985</v>
      </c>
    </row>
    <row r="278" spans="1:65" s="2" customFormat="1">
      <c r="A278" s="30"/>
      <c r="B278" s="31"/>
      <c r="C278" s="30"/>
      <c r="D278" s="180" t="s">
        <v>167</v>
      </c>
      <c r="E278" s="30"/>
      <c r="F278" s="181" t="s">
        <v>984</v>
      </c>
      <c r="G278" s="30"/>
      <c r="H278" s="30"/>
      <c r="I278" s="95"/>
      <c r="J278" s="95"/>
      <c r="K278" s="30"/>
      <c r="L278" s="30"/>
      <c r="M278" s="31"/>
      <c r="N278" s="182"/>
      <c r="O278" s="183"/>
      <c r="P278" s="56"/>
      <c r="Q278" s="56"/>
      <c r="R278" s="56"/>
      <c r="S278" s="56"/>
      <c r="T278" s="56"/>
      <c r="U278" s="56"/>
      <c r="V278" s="56"/>
      <c r="W278" s="56"/>
      <c r="X278" s="57"/>
      <c r="Y278" s="30"/>
      <c r="Z278" s="30"/>
      <c r="AA278" s="30"/>
      <c r="AB278" s="30"/>
      <c r="AC278" s="30"/>
      <c r="AD278" s="30"/>
      <c r="AE278" s="30"/>
      <c r="AT278" s="17" t="s">
        <v>167</v>
      </c>
      <c r="AU278" s="17" t="s">
        <v>84</v>
      </c>
    </row>
    <row r="279" spans="1:65" s="2" customFormat="1" ht="16.5" customHeight="1">
      <c r="A279" s="30"/>
      <c r="B279" s="165"/>
      <c r="C279" s="166" t="s">
        <v>560</v>
      </c>
      <c r="D279" s="166" t="s">
        <v>161</v>
      </c>
      <c r="E279" s="167" t="s">
        <v>986</v>
      </c>
      <c r="F279" s="168" t="s">
        <v>987</v>
      </c>
      <c r="G279" s="169" t="s">
        <v>177</v>
      </c>
      <c r="H279" s="170">
        <v>4.4800000000000004</v>
      </c>
      <c r="I279" s="171"/>
      <c r="J279" s="171"/>
      <c r="K279" s="172">
        <f>ROUND(P279*H279,2)</f>
        <v>0</v>
      </c>
      <c r="L279" s="168" t="s">
        <v>837</v>
      </c>
      <c r="M279" s="31"/>
      <c r="N279" s="173" t="s">
        <v>1</v>
      </c>
      <c r="O279" s="174" t="s">
        <v>37</v>
      </c>
      <c r="P279" s="175">
        <f>I279+J279</f>
        <v>0</v>
      </c>
      <c r="Q279" s="175">
        <f>ROUND(I279*H279,2)</f>
        <v>0</v>
      </c>
      <c r="R279" s="175">
        <f>ROUND(J279*H279,2)</f>
        <v>0</v>
      </c>
      <c r="S279" s="56"/>
      <c r="T279" s="176">
        <f>S279*H279</f>
        <v>0</v>
      </c>
      <c r="U279" s="176">
        <v>0</v>
      </c>
      <c r="V279" s="176">
        <f>U279*H279</f>
        <v>0</v>
      </c>
      <c r="W279" s="176">
        <v>0</v>
      </c>
      <c r="X279" s="177">
        <f>W279*H279</f>
        <v>0</v>
      </c>
      <c r="Y279" s="30"/>
      <c r="Z279" s="30"/>
      <c r="AA279" s="30"/>
      <c r="AB279" s="30"/>
      <c r="AC279" s="30"/>
      <c r="AD279" s="30"/>
      <c r="AE279" s="30"/>
      <c r="AR279" s="178" t="s">
        <v>165</v>
      </c>
      <c r="AT279" s="178" t="s">
        <v>161</v>
      </c>
      <c r="AU279" s="178" t="s">
        <v>84</v>
      </c>
      <c r="AY279" s="17" t="s">
        <v>159</v>
      </c>
      <c r="BE279" s="179">
        <f>IF(O279="základní",K279,0)</f>
        <v>0</v>
      </c>
      <c r="BF279" s="179">
        <f>IF(O279="snížená",K279,0)</f>
        <v>0</v>
      </c>
      <c r="BG279" s="179">
        <f>IF(O279="zákl. přenesená",K279,0)</f>
        <v>0</v>
      </c>
      <c r="BH279" s="179">
        <f>IF(O279="sníž. přenesená",K279,0)</f>
        <v>0</v>
      </c>
      <c r="BI279" s="179">
        <f>IF(O279="nulová",K279,0)</f>
        <v>0</v>
      </c>
      <c r="BJ279" s="17" t="s">
        <v>79</v>
      </c>
      <c r="BK279" s="179">
        <f>ROUND(P279*H279,2)</f>
        <v>0</v>
      </c>
      <c r="BL279" s="17" t="s">
        <v>165</v>
      </c>
      <c r="BM279" s="178" t="s">
        <v>988</v>
      </c>
    </row>
    <row r="280" spans="1:65" s="2" customFormat="1">
      <c r="A280" s="30"/>
      <c r="B280" s="31"/>
      <c r="C280" s="30"/>
      <c r="D280" s="180" t="s">
        <v>167</v>
      </c>
      <c r="E280" s="30"/>
      <c r="F280" s="181" t="s">
        <v>987</v>
      </c>
      <c r="G280" s="30"/>
      <c r="H280" s="30"/>
      <c r="I280" s="95"/>
      <c r="J280" s="95"/>
      <c r="K280" s="30"/>
      <c r="L280" s="30"/>
      <c r="M280" s="31"/>
      <c r="N280" s="182"/>
      <c r="O280" s="183"/>
      <c r="P280" s="56"/>
      <c r="Q280" s="56"/>
      <c r="R280" s="56"/>
      <c r="S280" s="56"/>
      <c r="T280" s="56"/>
      <c r="U280" s="56"/>
      <c r="V280" s="56"/>
      <c r="W280" s="56"/>
      <c r="X280" s="57"/>
      <c r="Y280" s="30"/>
      <c r="Z280" s="30"/>
      <c r="AA280" s="30"/>
      <c r="AB280" s="30"/>
      <c r="AC280" s="30"/>
      <c r="AD280" s="30"/>
      <c r="AE280" s="30"/>
      <c r="AT280" s="17" t="s">
        <v>167</v>
      </c>
      <c r="AU280" s="17" t="s">
        <v>84</v>
      </c>
    </row>
    <row r="281" spans="1:65" s="2" customFormat="1" ht="16.5" customHeight="1">
      <c r="A281" s="30"/>
      <c r="B281" s="165"/>
      <c r="C281" s="166" t="s">
        <v>565</v>
      </c>
      <c r="D281" s="166" t="s">
        <v>161</v>
      </c>
      <c r="E281" s="167" t="s">
        <v>989</v>
      </c>
      <c r="F281" s="168" t="s">
        <v>990</v>
      </c>
      <c r="G281" s="169" t="s">
        <v>177</v>
      </c>
      <c r="H281" s="170">
        <v>0.89600000000000002</v>
      </c>
      <c r="I281" s="171"/>
      <c r="J281" s="171"/>
      <c r="K281" s="172">
        <f>ROUND(P281*H281,2)</f>
        <v>0</v>
      </c>
      <c r="L281" s="168" t="s">
        <v>837</v>
      </c>
      <c r="M281" s="31"/>
      <c r="N281" s="173" t="s">
        <v>1</v>
      </c>
      <c r="O281" s="174" t="s">
        <v>37</v>
      </c>
      <c r="P281" s="175">
        <f>I281+J281</f>
        <v>0</v>
      </c>
      <c r="Q281" s="175">
        <f>ROUND(I281*H281,2)</f>
        <v>0</v>
      </c>
      <c r="R281" s="175">
        <f>ROUND(J281*H281,2)</f>
        <v>0</v>
      </c>
      <c r="S281" s="56"/>
      <c r="T281" s="176">
        <f>S281*H281</f>
        <v>0</v>
      </c>
      <c r="U281" s="176">
        <v>0</v>
      </c>
      <c r="V281" s="176">
        <f>U281*H281</f>
        <v>0</v>
      </c>
      <c r="W281" s="176">
        <v>0</v>
      </c>
      <c r="X281" s="177">
        <f>W281*H281</f>
        <v>0</v>
      </c>
      <c r="Y281" s="30"/>
      <c r="Z281" s="30"/>
      <c r="AA281" s="30"/>
      <c r="AB281" s="30"/>
      <c r="AC281" s="30"/>
      <c r="AD281" s="30"/>
      <c r="AE281" s="30"/>
      <c r="AR281" s="178" t="s">
        <v>165</v>
      </c>
      <c r="AT281" s="178" t="s">
        <v>161</v>
      </c>
      <c r="AU281" s="178" t="s">
        <v>84</v>
      </c>
      <c r="AY281" s="17" t="s">
        <v>159</v>
      </c>
      <c r="BE281" s="179">
        <f>IF(O281="základní",K281,0)</f>
        <v>0</v>
      </c>
      <c r="BF281" s="179">
        <f>IF(O281="snížená",K281,0)</f>
        <v>0</v>
      </c>
      <c r="BG281" s="179">
        <f>IF(O281="zákl. přenesená",K281,0)</f>
        <v>0</v>
      </c>
      <c r="BH281" s="179">
        <f>IF(O281="sníž. přenesená",K281,0)</f>
        <v>0</v>
      </c>
      <c r="BI281" s="179">
        <f>IF(O281="nulová",K281,0)</f>
        <v>0</v>
      </c>
      <c r="BJ281" s="17" t="s">
        <v>79</v>
      </c>
      <c r="BK281" s="179">
        <f>ROUND(P281*H281,2)</f>
        <v>0</v>
      </c>
      <c r="BL281" s="17" t="s">
        <v>165</v>
      </c>
      <c r="BM281" s="178" t="s">
        <v>991</v>
      </c>
    </row>
    <row r="282" spans="1:65" s="2" customFormat="1">
      <c r="A282" s="30"/>
      <c r="B282" s="31"/>
      <c r="C282" s="30"/>
      <c r="D282" s="180" t="s">
        <v>167</v>
      </c>
      <c r="E282" s="30"/>
      <c r="F282" s="181" t="s">
        <v>990</v>
      </c>
      <c r="G282" s="30"/>
      <c r="H282" s="30"/>
      <c r="I282" s="95"/>
      <c r="J282" s="95"/>
      <c r="K282" s="30"/>
      <c r="L282" s="30"/>
      <c r="M282" s="31"/>
      <c r="N282" s="182"/>
      <c r="O282" s="183"/>
      <c r="P282" s="56"/>
      <c r="Q282" s="56"/>
      <c r="R282" s="56"/>
      <c r="S282" s="56"/>
      <c r="T282" s="56"/>
      <c r="U282" s="56"/>
      <c r="V282" s="56"/>
      <c r="W282" s="56"/>
      <c r="X282" s="57"/>
      <c r="Y282" s="30"/>
      <c r="Z282" s="30"/>
      <c r="AA282" s="30"/>
      <c r="AB282" s="30"/>
      <c r="AC282" s="30"/>
      <c r="AD282" s="30"/>
      <c r="AE282" s="30"/>
      <c r="AT282" s="17" t="s">
        <v>167</v>
      </c>
      <c r="AU282" s="17" t="s">
        <v>84</v>
      </c>
    </row>
    <row r="283" spans="1:65" s="2" customFormat="1" ht="16.5" customHeight="1">
      <c r="A283" s="30"/>
      <c r="B283" s="165"/>
      <c r="C283" s="166" t="s">
        <v>570</v>
      </c>
      <c r="D283" s="166" t="s">
        <v>161</v>
      </c>
      <c r="E283" s="167" t="s">
        <v>992</v>
      </c>
      <c r="F283" s="168" t="s">
        <v>993</v>
      </c>
      <c r="G283" s="169" t="s">
        <v>177</v>
      </c>
      <c r="H283" s="170">
        <v>0.89600000000000002</v>
      </c>
      <c r="I283" s="171"/>
      <c r="J283" s="171"/>
      <c r="K283" s="172">
        <f>ROUND(P283*H283,2)</f>
        <v>0</v>
      </c>
      <c r="L283" s="168" t="s">
        <v>837</v>
      </c>
      <c r="M283" s="31"/>
      <c r="N283" s="173" t="s">
        <v>1</v>
      </c>
      <c r="O283" s="174" t="s">
        <v>37</v>
      </c>
      <c r="P283" s="175">
        <f>I283+J283</f>
        <v>0</v>
      </c>
      <c r="Q283" s="175">
        <f>ROUND(I283*H283,2)</f>
        <v>0</v>
      </c>
      <c r="R283" s="175">
        <f>ROUND(J283*H283,2)</f>
        <v>0</v>
      </c>
      <c r="S283" s="56"/>
      <c r="T283" s="176">
        <f>S283*H283</f>
        <v>0</v>
      </c>
      <c r="U283" s="176">
        <v>0</v>
      </c>
      <c r="V283" s="176">
        <f>U283*H283</f>
        <v>0</v>
      </c>
      <c r="W283" s="176">
        <v>0</v>
      </c>
      <c r="X283" s="177">
        <f>W283*H283</f>
        <v>0</v>
      </c>
      <c r="Y283" s="30"/>
      <c r="Z283" s="30"/>
      <c r="AA283" s="30"/>
      <c r="AB283" s="30"/>
      <c r="AC283" s="30"/>
      <c r="AD283" s="30"/>
      <c r="AE283" s="30"/>
      <c r="AR283" s="178" t="s">
        <v>165</v>
      </c>
      <c r="AT283" s="178" t="s">
        <v>161</v>
      </c>
      <c r="AU283" s="178" t="s">
        <v>84</v>
      </c>
      <c r="AY283" s="17" t="s">
        <v>159</v>
      </c>
      <c r="BE283" s="179">
        <f>IF(O283="základní",K283,0)</f>
        <v>0</v>
      </c>
      <c r="BF283" s="179">
        <f>IF(O283="snížená",K283,0)</f>
        <v>0</v>
      </c>
      <c r="BG283" s="179">
        <f>IF(O283="zákl. přenesená",K283,0)</f>
        <v>0</v>
      </c>
      <c r="BH283" s="179">
        <f>IF(O283="sníž. přenesená",K283,0)</f>
        <v>0</v>
      </c>
      <c r="BI283" s="179">
        <f>IF(O283="nulová",K283,0)</f>
        <v>0</v>
      </c>
      <c r="BJ283" s="17" t="s">
        <v>79</v>
      </c>
      <c r="BK283" s="179">
        <f>ROUND(P283*H283,2)</f>
        <v>0</v>
      </c>
      <c r="BL283" s="17" t="s">
        <v>165</v>
      </c>
      <c r="BM283" s="178" t="s">
        <v>994</v>
      </c>
    </row>
    <row r="284" spans="1:65" s="2" customFormat="1">
      <c r="A284" s="30"/>
      <c r="B284" s="31"/>
      <c r="C284" s="30"/>
      <c r="D284" s="180" t="s">
        <v>167</v>
      </c>
      <c r="E284" s="30"/>
      <c r="F284" s="181" t="s">
        <v>993</v>
      </c>
      <c r="G284" s="30"/>
      <c r="H284" s="30"/>
      <c r="I284" s="95"/>
      <c r="J284" s="95"/>
      <c r="K284" s="30"/>
      <c r="L284" s="30"/>
      <c r="M284" s="31"/>
      <c r="N284" s="182"/>
      <c r="O284" s="183"/>
      <c r="P284" s="56"/>
      <c r="Q284" s="56"/>
      <c r="R284" s="56"/>
      <c r="S284" s="56"/>
      <c r="T284" s="56"/>
      <c r="U284" s="56"/>
      <c r="V284" s="56"/>
      <c r="W284" s="56"/>
      <c r="X284" s="57"/>
      <c r="Y284" s="30"/>
      <c r="Z284" s="30"/>
      <c r="AA284" s="30"/>
      <c r="AB284" s="30"/>
      <c r="AC284" s="30"/>
      <c r="AD284" s="30"/>
      <c r="AE284" s="30"/>
      <c r="AT284" s="17" t="s">
        <v>167</v>
      </c>
      <c r="AU284" s="17" t="s">
        <v>84</v>
      </c>
    </row>
    <row r="285" spans="1:65" s="2" customFormat="1" ht="16.5" customHeight="1">
      <c r="A285" s="30"/>
      <c r="B285" s="165"/>
      <c r="C285" s="166" t="s">
        <v>575</v>
      </c>
      <c r="D285" s="166" t="s">
        <v>161</v>
      </c>
      <c r="E285" s="167" t="s">
        <v>912</v>
      </c>
      <c r="F285" s="168" t="s">
        <v>913</v>
      </c>
      <c r="G285" s="169" t="s">
        <v>177</v>
      </c>
      <c r="H285" s="170">
        <v>0.89600000000000002</v>
      </c>
      <c r="I285" s="171"/>
      <c r="J285" s="171"/>
      <c r="K285" s="172">
        <f>ROUND(P285*H285,2)</f>
        <v>0</v>
      </c>
      <c r="L285" s="168" t="s">
        <v>837</v>
      </c>
      <c r="M285" s="31"/>
      <c r="N285" s="173" t="s">
        <v>1</v>
      </c>
      <c r="O285" s="174" t="s">
        <v>37</v>
      </c>
      <c r="P285" s="175">
        <f>I285+J285</f>
        <v>0</v>
      </c>
      <c r="Q285" s="175">
        <f>ROUND(I285*H285,2)</f>
        <v>0</v>
      </c>
      <c r="R285" s="175">
        <f>ROUND(J285*H285,2)</f>
        <v>0</v>
      </c>
      <c r="S285" s="56"/>
      <c r="T285" s="176">
        <f>S285*H285</f>
        <v>0</v>
      </c>
      <c r="U285" s="176">
        <v>0</v>
      </c>
      <c r="V285" s="176">
        <f>U285*H285</f>
        <v>0</v>
      </c>
      <c r="W285" s="176">
        <v>0</v>
      </c>
      <c r="X285" s="177">
        <f>W285*H285</f>
        <v>0</v>
      </c>
      <c r="Y285" s="30"/>
      <c r="Z285" s="30"/>
      <c r="AA285" s="30"/>
      <c r="AB285" s="30"/>
      <c r="AC285" s="30"/>
      <c r="AD285" s="30"/>
      <c r="AE285" s="30"/>
      <c r="AR285" s="178" t="s">
        <v>165</v>
      </c>
      <c r="AT285" s="178" t="s">
        <v>161</v>
      </c>
      <c r="AU285" s="178" t="s">
        <v>84</v>
      </c>
      <c r="AY285" s="17" t="s">
        <v>159</v>
      </c>
      <c r="BE285" s="179">
        <f>IF(O285="základní",K285,0)</f>
        <v>0</v>
      </c>
      <c r="BF285" s="179">
        <f>IF(O285="snížená",K285,0)</f>
        <v>0</v>
      </c>
      <c r="BG285" s="179">
        <f>IF(O285="zákl. přenesená",K285,0)</f>
        <v>0</v>
      </c>
      <c r="BH285" s="179">
        <f>IF(O285="sníž. přenesená",K285,0)</f>
        <v>0</v>
      </c>
      <c r="BI285" s="179">
        <f>IF(O285="nulová",K285,0)</f>
        <v>0</v>
      </c>
      <c r="BJ285" s="17" t="s">
        <v>79</v>
      </c>
      <c r="BK285" s="179">
        <f>ROUND(P285*H285,2)</f>
        <v>0</v>
      </c>
      <c r="BL285" s="17" t="s">
        <v>165</v>
      </c>
      <c r="BM285" s="178" t="s">
        <v>995</v>
      </c>
    </row>
    <row r="286" spans="1:65" s="2" customFormat="1">
      <c r="A286" s="30"/>
      <c r="B286" s="31"/>
      <c r="C286" s="30"/>
      <c r="D286" s="180" t="s">
        <v>167</v>
      </c>
      <c r="E286" s="30"/>
      <c r="F286" s="181" t="s">
        <v>913</v>
      </c>
      <c r="G286" s="30"/>
      <c r="H286" s="30"/>
      <c r="I286" s="95"/>
      <c r="J286" s="95"/>
      <c r="K286" s="30"/>
      <c r="L286" s="30"/>
      <c r="M286" s="31"/>
      <c r="N286" s="182"/>
      <c r="O286" s="183"/>
      <c r="P286" s="56"/>
      <c r="Q286" s="56"/>
      <c r="R286" s="56"/>
      <c r="S286" s="56"/>
      <c r="T286" s="56"/>
      <c r="U286" s="56"/>
      <c r="V286" s="56"/>
      <c r="W286" s="56"/>
      <c r="X286" s="57"/>
      <c r="Y286" s="30"/>
      <c r="Z286" s="30"/>
      <c r="AA286" s="30"/>
      <c r="AB286" s="30"/>
      <c r="AC286" s="30"/>
      <c r="AD286" s="30"/>
      <c r="AE286" s="30"/>
      <c r="AT286" s="17" t="s">
        <v>167</v>
      </c>
      <c r="AU286" s="17" t="s">
        <v>84</v>
      </c>
    </row>
    <row r="287" spans="1:65" s="2" customFormat="1" ht="16.5" customHeight="1">
      <c r="A287" s="30"/>
      <c r="B287" s="165"/>
      <c r="C287" s="166" t="s">
        <v>580</v>
      </c>
      <c r="D287" s="166" t="s">
        <v>161</v>
      </c>
      <c r="E287" s="167" t="s">
        <v>910</v>
      </c>
      <c r="F287" s="168" t="s">
        <v>911</v>
      </c>
      <c r="G287" s="169" t="s">
        <v>177</v>
      </c>
      <c r="H287" s="170">
        <v>0.3</v>
      </c>
      <c r="I287" s="171"/>
      <c r="J287" s="171"/>
      <c r="K287" s="172">
        <f>ROUND(P287*H287,2)</f>
        <v>0</v>
      </c>
      <c r="L287" s="168" t="s">
        <v>837</v>
      </c>
      <c r="M287" s="31"/>
      <c r="N287" s="173" t="s">
        <v>1</v>
      </c>
      <c r="O287" s="174" t="s">
        <v>37</v>
      </c>
      <c r="P287" s="175">
        <f>I287+J287</f>
        <v>0</v>
      </c>
      <c r="Q287" s="175">
        <f>ROUND(I287*H287,2)</f>
        <v>0</v>
      </c>
      <c r="R287" s="175">
        <f>ROUND(J287*H287,2)</f>
        <v>0</v>
      </c>
      <c r="S287" s="56"/>
      <c r="T287" s="176">
        <f>S287*H287</f>
        <v>0</v>
      </c>
      <c r="U287" s="176">
        <v>0</v>
      </c>
      <c r="V287" s="176">
        <f>U287*H287</f>
        <v>0</v>
      </c>
      <c r="W287" s="176">
        <v>0</v>
      </c>
      <c r="X287" s="177">
        <f>W287*H287</f>
        <v>0</v>
      </c>
      <c r="Y287" s="30"/>
      <c r="Z287" s="30"/>
      <c r="AA287" s="30"/>
      <c r="AB287" s="30"/>
      <c r="AC287" s="30"/>
      <c r="AD287" s="30"/>
      <c r="AE287" s="30"/>
      <c r="AR287" s="178" t="s">
        <v>165</v>
      </c>
      <c r="AT287" s="178" t="s">
        <v>161</v>
      </c>
      <c r="AU287" s="178" t="s">
        <v>84</v>
      </c>
      <c r="AY287" s="17" t="s">
        <v>159</v>
      </c>
      <c r="BE287" s="179">
        <f>IF(O287="základní",K287,0)</f>
        <v>0</v>
      </c>
      <c r="BF287" s="179">
        <f>IF(O287="snížená",K287,0)</f>
        <v>0</v>
      </c>
      <c r="BG287" s="179">
        <f>IF(O287="zákl. přenesená",K287,0)</f>
        <v>0</v>
      </c>
      <c r="BH287" s="179">
        <f>IF(O287="sníž. přenesená",K287,0)</f>
        <v>0</v>
      </c>
      <c r="BI287" s="179">
        <f>IF(O287="nulová",K287,0)</f>
        <v>0</v>
      </c>
      <c r="BJ287" s="17" t="s">
        <v>79</v>
      </c>
      <c r="BK287" s="179">
        <f>ROUND(P287*H287,2)</f>
        <v>0</v>
      </c>
      <c r="BL287" s="17" t="s">
        <v>165</v>
      </c>
      <c r="BM287" s="178" t="s">
        <v>996</v>
      </c>
    </row>
    <row r="288" spans="1:65" s="2" customFormat="1">
      <c r="A288" s="30"/>
      <c r="B288" s="31"/>
      <c r="C288" s="30"/>
      <c r="D288" s="180" t="s">
        <v>167</v>
      </c>
      <c r="E288" s="30"/>
      <c r="F288" s="181" t="s">
        <v>911</v>
      </c>
      <c r="G288" s="30"/>
      <c r="H288" s="30"/>
      <c r="I288" s="95"/>
      <c r="J288" s="95"/>
      <c r="K288" s="30"/>
      <c r="L288" s="30"/>
      <c r="M288" s="31"/>
      <c r="N288" s="217"/>
      <c r="O288" s="218"/>
      <c r="P288" s="219"/>
      <c r="Q288" s="219"/>
      <c r="R288" s="219"/>
      <c r="S288" s="219"/>
      <c r="T288" s="219"/>
      <c r="U288" s="219"/>
      <c r="V288" s="219"/>
      <c r="W288" s="219"/>
      <c r="X288" s="220"/>
      <c r="Y288" s="30"/>
      <c r="Z288" s="30"/>
      <c r="AA288" s="30"/>
      <c r="AB288" s="30"/>
      <c r="AC288" s="30"/>
      <c r="AD288" s="30"/>
      <c r="AE288" s="30"/>
      <c r="AT288" s="17" t="s">
        <v>167</v>
      </c>
      <c r="AU288" s="17" t="s">
        <v>84</v>
      </c>
    </row>
    <row r="289" spans="1:31" s="2" customFormat="1" ht="6.95" customHeight="1">
      <c r="A289" s="30"/>
      <c r="B289" s="45"/>
      <c r="C289" s="46"/>
      <c r="D289" s="46"/>
      <c r="E289" s="46"/>
      <c r="F289" s="46"/>
      <c r="G289" s="46"/>
      <c r="H289" s="46"/>
      <c r="I289" s="121"/>
      <c r="J289" s="121"/>
      <c r="K289" s="46"/>
      <c r="L289" s="46"/>
      <c r="M289" s="31"/>
      <c r="N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</row>
  </sheetData>
  <autoFilter ref="C128:L288"/>
  <mergeCells count="9">
    <mergeCell ref="E87:H87"/>
    <mergeCell ref="E119:H119"/>
    <mergeCell ref="E121:H121"/>
    <mergeCell ref="M2:Z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4"/>
  <sheetViews>
    <sheetView showGridLines="0" workbookViewId="0">
      <selection activeCell="D7" sqref="D7"/>
    </sheetView>
  </sheetViews>
  <sheetFormatPr defaultRowHeight="11.25"/>
  <cols>
    <col min="1" max="1" width="8.33203125" style="1" customWidth="1"/>
    <col min="2" max="2" width="1.6640625" style="1" customWidth="1"/>
    <col min="3" max="3" width="25" style="1" customWidth="1"/>
    <col min="4" max="4" width="75.83203125" style="1" customWidth="1"/>
    <col min="5" max="5" width="13.33203125" style="1" customWidth="1"/>
    <col min="6" max="6" width="20" style="1" customWidth="1"/>
    <col min="7" max="7" width="1.6640625" style="1" customWidth="1"/>
    <col min="8" max="8" width="8.33203125" style="1" customWidth="1"/>
  </cols>
  <sheetData>
    <row r="1" spans="1:8" s="1" customFormat="1" ht="11.25" customHeight="1"/>
    <row r="2" spans="1:8" s="1" customFormat="1" ht="36.950000000000003" customHeight="1"/>
    <row r="3" spans="1:8" s="1" customFormat="1" ht="6.95" customHeight="1">
      <c r="B3" s="18"/>
      <c r="C3" s="19"/>
      <c r="D3" s="19"/>
      <c r="E3" s="19"/>
      <c r="F3" s="19"/>
      <c r="G3" s="19"/>
      <c r="H3" s="20"/>
    </row>
    <row r="4" spans="1:8" s="1" customFormat="1" ht="24.95" customHeight="1">
      <c r="B4" s="20"/>
      <c r="C4" s="21" t="s">
        <v>997</v>
      </c>
      <c r="H4" s="20"/>
    </row>
    <row r="5" spans="1:8" s="1" customFormat="1" ht="12" customHeight="1">
      <c r="B5" s="20"/>
      <c r="C5" s="23" t="s">
        <v>14</v>
      </c>
      <c r="D5" s="269" t="s">
        <v>15</v>
      </c>
      <c r="E5" s="235"/>
      <c r="F5" s="235"/>
      <c r="H5" s="20"/>
    </row>
    <row r="6" spans="1:8" s="1" customFormat="1" ht="36.950000000000003" customHeight="1">
      <c r="B6" s="20"/>
      <c r="C6" s="25" t="s">
        <v>16</v>
      </c>
      <c r="D6" s="266" t="s">
        <v>1024</v>
      </c>
      <c r="E6" s="235"/>
      <c r="F6" s="235"/>
      <c r="H6" s="20"/>
    </row>
    <row r="7" spans="1:8" s="1" customFormat="1" ht="16.5" customHeight="1">
      <c r="B7" s="20"/>
      <c r="C7" s="26" t="s">
        <v>22</v>
      </c>
      <c r="D7" s="53">
        <f>'Rekapitulace stavby'!AN8</f>
        <v>0</v>
      </c>
      <c r="H7" s="20"/>
    </row>
    <row r="8" spans="1:8" s="2" customFormat="1" ht="10.9" customHeight="1">
      <c r="A8" s="30"/>
      <c r="B8" s="31"/>
      <c r="C8" s="30"/>
      <c r="D8" s="30"/>
      <c r="E8" s="30"/>
      <c r="F8" s="30"/>
      <c r="G8" s="30"/>
      <c r="H8" s="31"/>
    </row>
    <row r="9" spans="1:8" s="11" customFormat="1" ht="29.25" customHeight="1">
      <c r="A9" s="139"/>
      <c r="B9" s="140"/>
      <c r="C9" s="141" t="s">
        <v>53</v>
      </c>
      <c r="D9" s="142" t="s">
        <v>54</v>
      </c>
      <c r="E9" s="142" t="s">
        <v>142</v>
      </c>
      <c r="F9" s="144" t="s">
        <v>998</v>
      </c>
      <c r="G9" s="139"/>
      <c r="H9" s="140"/>
    </row>
    <row r="10" spans="1:8" s="2" customFormat="1" ht="26.45" customHeight="1">
      <c r="A10" s="30"/>
      <c r="B10" s="31"/>
      <c r="C10" s="221" t="s">
        <v>15</v>
      </c>
      <c r="D10" s="221" t="s">
        <v>17</v>
      </c>
      <c r="E10" s="30"/>
      <c r="F10" s="30"/>
      <c r="G10" s="30"/>
      <c r="H10" s="31"/>
    </row>
    <row r="11" spans="1:8" s="2" customFormat="1" ht="16.899999999999999" customHeight="1">
      <c r="A11" s="30"/>
      <c r="B11" s="31"/>
      <c r="C11" s="222" t="s">
        <v>102</v>
      </c>
      <c r="D11" s="223" t="s">
        <v>103</v>
      </c>
      <c r="E11" s="224" t="s">
        <v>1</v>
      </c>
      <c r="F11" s="225">
        <v>6.5</v>
      </c>
      <c r="G11" s="30"/>
      <c r="H11" s="31"/>
    </row>
    <row r="12" spans="1:8" s="2" customFormat="1" ht="16.899999999999999" customHeight="1">
      <c r="A12" s="30"/>
      <c r="B12" s="31"/>
      <c r="C12" s="226" t="s">
        <v>1</v>
      </c>
      <c r="D12" s="226" t="s">
        <v>999</v>
      </c>
      <c r="E12" s="17" t="s">
        <v>1</v>
      </c>
      <c r="F12" s="227">
        <v>6.5</v>
      </c>
      <c r="G12" s="30"/>
      <c r="H12" s="31"/>
    </row>
    <row r="13" spans="1:8" s="2" customFormat="1" ht="16.899999999999999" customHeight="1">
      <c r="A13" s="30"/>
      <c r="B13" s="31"/>
      <c r="C13" s="226" t="s">
        <v>1</v>
      </c>
      <c r="D13" s="226" t="s">
        <v>74</v>
      </c>
      <c r="E13" s="17" t="s">
        <v>1</v>
      </c>
      <c r="F13" s="227">
        <v>0</v>
      </c>
      <c r="G13" s="30"/>
      <c r="H13" s="31"/>
    </row>
    <row r="14" spans="1:8" s="2" customFormat="1" ht="16.899999999999999" customHeight="1">
      <c r="A14" s="30"/>
      <c r="B14" s="31"/>
      <c r="C14" s="226" t="s">
        <v>1</v>
      </c>
      <c r="D14" s="226" t="s">
        <v>171</v>
      </c>
      <c r="E14" s="17" t="s">
        <v>1</v>
      </c>
      <c r="F14" s="227">
        <v>6.5</v>
      </c>
      <c r="G14" s="30"/>
      <c r="H14" s="31"/>
    </row>
    <row r="15" spans="1:8" s="2" customFormat="1" ht="16.899999999999999" customHeight="1">
      <c r="A15" s="30"/>
      <c r="B15" s="31"/>
      <c r="C15" s="228" t="s">
        <v>1000</v>
      </c>
      <c r="D15" s="30"/>
      <c r="E15" s="30"/>
      <c r="F15" s="30"/>
      <c r="G15" s="30"/>
      <c r="H15" s="31"/>
    </row>
    <row r="16" spans="1:8" s="2" customFormat="1" ht="16.899999999999999" customHeight="1">
      <c r="A16" s="30"/>
      <c r="B16" s="31"/>
      <c r="C16" s="226" t="s">
        <v>264</v>
      </c>
      <c r="D16" s="226" t="s">
        <v>265</v>
      </c>
      <c r="E16" s="17" t="s">
        <v>266</v>
      </c>
      <c r="F16" s="227">
        <v>13</v>
      </c>
      <c r="G16" s="30"/>
      <c r="H16" s="31"/>
    </row>
    <row r="17" spans="1:8" s="2" customFormat="1" ht="16.899999999999999" customHeight="1">
      <c r="A17" s="30"/>
      <c r="B17" s="31"/>
      <c r="C17" s="226" t="s">
        <v>277</v>
      </c>
      <c r="D17" s="226" t="s">
        <v>278</v>
      </c>
      <c r="E17" s="17" t="s">
        <v>266</v>
      </c>
      <c r="F17" s="227">
        <v>6.5</v>
      </c>
      <c r="G17" s="30"/>
      <c r="H17" s="31"/>
    </row>
    <row r="18" spans="1:8" s="2" customFormat="1" ht="22.5">
      <c r="A18" s="30"/>
      <c r="B18" s="31"/>
      <c r="C18" s="226" t="s">
        <v>310</v>
      </c>
      <c r="D18" s="226" t="s">
        <v>311</v>
      </c>
      <c r="E18" s="17" t="s">
        <v>266</v>
      </c>
      <c r="F18" s="227">
        <v>6.5</v>
      </c>
      <c r="G18" s="30"/>
      <c r="H18" s="31"/>
    </row>
    <row r="19" spans="1:8" s="2" customFormat="1" ht="16.899999999999999" customHeight="1">
      <c r="A19" s="30"/>
      <c r="B19" s="31"/>
      <c r="C19" s="226" t="s">
        <v>316</v>
      </c>
      <c r="D19" s="226" t="s">
        <v>317</v>
      </c>
      <c r="E19" s="17" t="s">
        <v>164</v>
      </c>
      <c r="F19" s="227">
        <v>1.3</v>
      </c>
      <c r="G19" s="30"/>
      <c r="H19" s="31"/>
    </row>
    <row r="20" spans="1:8" s="2" customFormat="1" ht="16.899999999999999" customHeight="1">
      <c r="A20" s="30"/>
      <c r="B20" s="31"/>
      <c r="C20" s="222" t="s">
        <v>1001</v>
      </c>
      <c r="D20" s="223" t="s">
        <v>1002</v>
      </c>
      <c r="E20" s="224" t="s">
        <v>1</v>
      </c>
      <c r="F20" s="225">
        <v>6.5</v>
      </c>
      <c r="G20" s="30"/>
      <c r="H20" s="31"/>
    </row>
    <row r="21" spans="1:8" s="2" customFormat="1" ht="16.899999999999999" customHeight="1">
      <c r="A21" s="30"/>
      <c r="B21" s="31"/>
      <c r="C21" s="226" t="s">
        <v>1</v>
      </c>
      <c r="D21" s="226" t="s">
        <v>104</v>
      </c>
      <c r="E21" s="17" t="s">
        <v>1</v>
      </c>
      <c r="F21" s="227">
        <v>6.5</v>
      </c>
      <c r="G21" s="30"/>
      <c r="H21" s="31"/>
    </row>
    <row r="22" spans="1:8" s="2" customFormat="1" ht="16.899999999999999" customHeight="1">
      <c r="A22" s="30"/>
      <c r="B22" s="31"/>
      <c r="C22" s="226" t="s">
        <v>1</v>
      </c>
      <c r="D22" s="226" t="s">
        <v>171</v>
      </c>
      <c r="E22" s="17" t="s">
        <v>1</v>
      </c>
      <c r="F22" s="227">
        <v>6.5</v>
      </c>
      <c r="G22" s="30"/>
      <c r="H22" s="31"/>
    </row>
    <row r="23" spans="1:8" s="2" customFormat="1" ht="16.899999999999999" customHeight="1">
      <c r="A23" s="30"/>
      <c r="B23" s="31"/>
      <c r="C23" s="222" t="s">
        <v>95</v>
      </c>
      <c r="D23" s="223" t="s">
        <v>96</v>
      </c>
      <c r="E23" s="224" t="s">
        <v>1</v>
      </c>
      <c r="F23" s="225">
        <v>31.643999999999998</v>
      </c>
      <c r="G23" s="30"/>
      <c r="H23" s="31"/>
    </row>
    <row r="24" spans="1:8" s="2" customFormat="1" ht="16.899999999999999" customHeight="1">
      <c r="A24" s="30"/>
      <c r="B24" s="31"/>
      <c r="C24" s="226" t="s">
        <v>95</v>
      </c>
      <c r="D24" s="226" t="s">
        <v>303</v>
      </c>
      <c r="E24" s="17" t="s">
        <v>1</v>
      </c>
      <c r="F24" s="227">
        <v>31.643999999999998</v>
      </c>
      <c r="G24" s="30"/>
      <c r="H24" s="31"/>
    </row>
    <row r="25" spans="1:8" s="2" customFormat="1" ht="16.899999999999999" customHeight="1">
      <c r="A25" s="30"/>
      <c r="B25" s="31"/>
      <c r="C25" s="228" t="s">
        <v>1000</v>
      </c>
      <c r="D25" s="30"/>
      <c r="E25" s="30"/>
      <c r="F25" s="30"/>
      <c r="G25" s="30"/>
      <c r="H25" s="31"/>
    </row>
    <row r="26" spans="1:8" s="2" customFormat="1" ht="22.5">
      <c r="A26" s="30"/>
      <c r="B26" s="31"/>
      <c r="C26" s="226" t="s">
        <v>299</v>
      </c>
      <c r="D26" s="226" t="s">
        <v>300</v>
      </c>
      <c r="E26" s="17" t="s">
        <v>164</v>
      </c>
      <c r="F26" s="227">
        <v>31.643999999999998</v>
      </c>
      <c r="G26" s="30"/>
      <c r="H26" s="31"/>
    </row>
    <row r="27" spans="1:8" s="2" customFormat="1" ht="16.899999999999999" customHeight="1">
      <c r="A27" s="30"/>
      <c r="B27" s="31"/>
      <c r="C27" s="226" t="s">
        <v>258</v>
      </c>
      <c r="D27" s="226" t="s">
        <v>259</v>
      </c>
      <c r="E27" s="17" t="s">
        <v>164</v>
      </c>
      <c r="F27" s="227">
        <v>53.795999999999999</v>
      </c>
      <c r="G27" s="30"/>
      <c r="H27" s="31"/>
    </row>
    <row r="28" spans="1:8" s="2" customFormat="1" ht="16.899999999999999" customHeight="1">
      <c r="A28" s="30"/>
      <c r="B28" s="31"/>
      <c r="C28" s="226" t="s">
        <v>346</v>
      </c>
      <c r="D28" s="226" t="s">
        <v>347</v>
      </c>
      <c r="E28" s="17" t="s">
        <v>164</v>
      </c>
      <c r="F28" s="227">
        <v>53.795999999999999</v>
      </c>
      <c r="G28" s="30"/>
      <c r="H28" s="31"/>
    </row>
    <row r="29" spans="1:8" s="2" customFormat="1" ht="16.899999999999999" customHeight="1">
      <c r="A29" s="30"/>
      <c r="B29" s="31"/>
      <c r="C29" s="222" t="s">
        <v>1003</v>
      </c>
      <c r="D29" s="223" t="s">
        <v>1004</v>
      </c>
      <c r="E29" s="224" t="s">
        <v>1</v>
      </c>
      <c r="F29" s="225">
        <v>0</v>
      </c>
      <c r="G29" s="30"/>
      <c r="H29" s="31"/>
    </row>
    <row r="30" spans="1:8" s="2" customFormat="1" ht="16.899999999999999" customHeight="1">
      <c r="A30" s="30"/>
      <c r="B30" s="31"/>
      <c r="C30" s="226" t="s">
        <v>1</v>
      </c>
      <c r="D30" s="226" t="s">
        <v>1</v>
      </c>
      <c r="E30" s="17" t="s">
        <v>1</v>
      </c>
      <c r="F30" s="227">
        <v>0</v>
      </c>
      <c r="G30" s="30"/>
      <c r="H30" s="31"/>
    </row>
    <row r="31" spans="1:8" s="2" customFormat="1" ht="16.899999999999999" customHeight="1">
      <c r="A31" s="30"/>
      <c r="B31" s="31"/>
      <c r="C31" s="226" t="s">
        <v>1</v>
      </c>
      <c r="D31" s="226" t="s">
        <v>171</v>
      </c>
      <c r="E31" s="17" t="s">
        <v>1</v>
      </c>
      <c r="F31" s="227">
        <v>0</v>
      </c>
      <c r="G31" s="30"/>
      <c r="H31" s="31"/>
    </row>
    <row r="32" spans="1:8" s="2" customFormat="1" ht="16.899999999999999" customHeight="1">
      <c r="A32" s="30"/>
      <c r="B32" s="31"/>
      <c r="C32" s="222" t="s">
        <v>105</v>
      </c>
      <c r="D32" s="223" t="s">
        <v>106</v>
      </c>
      <c r="E32" s="224" t="s">
        <v>1</v>
      </c>
      <c r="F32" s="225">
        <v>0</v>
      </c>
      <c r="G32" s="30"/>
      <c r="H32" s="31"/>
    </row>
    <row r="33" spans="1:8" s="2" customFormat="1" ht="16.899999999999999" customHeight="1">
      <c r="A33" s="30"/>
      <c r="B33" s="31"/>
      <c r="C33" s="226" t="s">
        <v>1</v>
      </c>
      <c r="D33" s="226" t="s">
        <v>74</v>
      </c>
      <c r="E33" s="17" t="s">
        <v>1</v>
      </c>
      <c r="F33" s="227">
        <v>0</v>
      </c>
      <c r="G33" s="30"/>
      <c r="H33" s="31"/>
    </row>
    <row r="34" spans="1:8" s="2" customFormat="1" ht="16.899999999999999" customHeight="1">
      <c r="A34" s="30"/>
      <c r="B34" s="31"/>
      <c r="C34" s="226" t="s">
        <v>1</v>
      </c>
      <c r="D34" s="226" t="s">
        <v>171</v>
      </c>
      <c r="E34" s="17" t="s">
        <v>1</v>
      </c>
      <c r="F34" s="227">
        <v>0</v>
      </c>
      <c r="G34" s="30"/>
      <c r="H34" s="31"/>
    </row>
    <row r="35" spans="1:8" s="2" customFormat="1" ht="16.899999999999999" customHeight="1">
      <c r="A35" s="30"/>
      <c r="B35" s="31"/>
      <c r="C35" s="228" t="s">
        <v>1000</v>
      </c>
      <c r="D35" s="30"/>
      <c r="E35" s="30"/>
      <c r="F35" s="30"/>
      <c r="G35" s="30"/>
      <c r="H35" s="31"/>
    </row>
    <row r="36" spans="1:8" s="2" customFormat="1" ht="22.5">
      <c r="A36" s="30"/>
      <c r="B36" s="31"/>
      <c r="C36" s="226" t="s">
        <v>413</v>
      </c>
      <c r="D36" s="226" t="s">
        <v>414</v>
      </c>
      <c r="E36" s="17" t="s">
        <v>164</v>
      </c>
      <c r="F36" s="227">
        <v>38.93</v>
      </c>
      <c r="G36" s="30"/>
      <c r="H36" s="31"/>
    </row>
    <row r="37" spans="1:8" s="2" customFormat="1" ht="16.899999999999999" customHeight="1">
      <c r="A37" s="30"/>
      <c r="B37" s="31"/>
      <c r="C37" s="226" t="s">
        <v>419</v>
      </c>
      <c r="D37" s="226" t="s">
        <v>420</v>
      </c>
      <c r="E37" s="17" t="s">
        <v>164</v>
      </c>
      <c r="F37" s="227">
        <v>38.93</v>
      </c>
      <c r="G37" s="30"/>
      <c r="H37" s="31"/>
    </row>
    <row r="38" spans="1:8" s="2" customFormat="1" ht="16.899999999999999" customHeight="1">
      <c r="A38" s="30"/>
      <c r="B38" s="31"/>
      <c r="C38" s="222" t="s">
        <v>107</v>
      </c>
      <c r="D38" s="223" t="s">
        <v>108</v>
      </c>
      <c r="E38" s="224" t="s">
        <v>1</v>
      </c>
      <c r="F38" s="225">
        <v>38.93</v>
      </c>
      <c r="G38" s="30"/>
      <c r="H38" s="31"/>
    </row>
    <row r="39" spans="1:8" s="2" customFormat="1" ht="16.899999999999999" customHeight="1">
      <c r="A39" s="30"/>
      <c r="B39" s="31"/>
      <c r="C39" s="226" t="s">
        <v>1</v>
      </c>
      <c r="D39" s="226" t="s">
        <v>109</v>
      </c>
      <c r="E39" s="17" t="s">
        <v>1</v>
      </c>
      <c r="F39" s="227">
        <v>38.93</v>
      </c>
      <c r="G39" s="30"/>
      <c r="H39" s="31"/>
    </row>
    <row r="40" spans="1:8" s="2" customFormat="1" ht="16.899999999999999" customHeight="1">
      <c r="A40" s="30"/>
      <c r="B40" s="31"/>
      <c r="C40" s="228" t="s">
        <v>1000</v>
      </c>
      <c r="D40" s="30"/>
      <c r="E40" s="30"/>
      <c r="F40" s="30"/>
      <c r="G40" s="30"/>
      <c r="H40" s="31"/>
    </row>
    <row r="41" spans="1:8" s="2" customFormat="1" ht="16.899999999999999" customHeight="1">
      <c r="A41" s="30"/>
      <c r="B41" s="31"/>
      <c r="C41" s="226" t="s">
        <v>194</v>
      </c>
      <c r="D41" s="226" t="s">
        <v>195</v>
      </c>
      <c r="E41" s="17" t="s">
        <v>164</v>
      </c>
      <c r="F41" s="227">
        <v>38.93</v>
      </c>
      <c r="G41" s="30"/>
      <c r="H41" s="31"/>
    </row>
    <row r="42" spans="1:8" s="2" customFormat="1" ht="16.899999999999999" customHeight="1">
      <c r="A42" s="30"/>
      <c r="B42" s="31"/>
      <c r="C42" s="226" t="s">
        <v>197</v>
      </c>
      <c r="D42" s="226" t="s">
        <v>198</v>
      </c>
      <c r="E42" s="17" t="s">
        <v>164</v>
      </c>
      <c r="F42" s="227">
        <v>38.93</v>
      </c>
      <c r="G42" s="30"/>
      <c r="H42" s="31"/>
    </row>
    <row r="43" spans="1:8" s="2" customFormat="1" ht="22.5">
      <c r="A43" s="30"/>
      <c r="B43" s="31"/>
      <c r="C43" s="226" t="s">
        <v>234</v>
      </c>
      <c r="D43" s="226" t="s">
        <v>235</v>
      </c>
      <c r="E43" s="17" t="s">
        <v>164</v>
      </c>
      <c r="F43" s="227">
        <v>38.93</v>
      </c>
      <c r="G43" s="30"/>
      <c r="H43" s="31"/>
    </row>
    <row r="44" spans="1:8" s="2" customFormat="1" ht="16.899999999999999" customHeight="1">
      <c r="A44" s="30"/>
      <c r="B44" s="31"/>
      <c r="C44" s="226" t="s">
        <v>360</v>
      </c>
      <c r="D44" s="226" t="s">
        <v>361</v>
      </c>
      <c r="E44" s="17" t="s">
        <v>208</v>
      </c>
      <c r="F44" s="227">
        <v>1.9470000000000001</v>
      </c>
      <c r="G44" s="30"/>
      <c r="H44" s="31"/>
    </row>
    <row r="45" spans="1:8" s="2" customFormat="1" ht="16.899999999999999" customHeight="1">
      <c r="A45" s="30"/>
      <c r="B45" s="31"/>
      <c r="C45" s="226" t="s">
        <v>366</v>
      </c>
      <c r="D45" s="226" t="s">
        <v>367</v>
      </c>
      <c r="E45" s="17" t="s">
        <v>164</v>
      </c>
      <c r="F45" s="227">
        <v>77.86</v>
      </c>
      <c r="G45" s="30"/>
      <c r="H45" s="31"/>
    </row>
    <row r="46" spans="1:8" s="2" customFormat="1" ht="16.899999999999999" customHeight="1">
      <c r="A46" s="30"/>
      <c r="B46" s="31"/>
      <c r="C46" s="226" t="s">
        <v>502</v>
      </c>
      <c r="D46" s="226" t="s">
        <v>503</v>
      </c>
      <c r="E46" s="17" t="s">
        <v>164</v>
      </c>
      <c r="F46" s="227">
        <v>38.93</v>
      </c>
      <c r="G46" s="30"/>
      <c r="H46" s="31"/>
    </row>
    <row r="47" spans="1:8" s="2" customFormat="1" ht="16.899999999999999" customHeight="1">
      <c r="A47" s="30"/>
      <c r="B47" s="31"/>
      <c r="C47" s="226" t="s">
        <v>507</v>
      </c>
      <c r="D47" s="226" t="s">
        <v>508</v>
      </c>
      <c r="E47" s="17" t="s">
        <v>164</v>
      </c>
      <c r="F47" s="227">
        <v>38.93</v>
      </c>
      <c r="G47" s="30"/>
      <c r="H47" s="31"/>
    </row>
    <row r="48" spans="1:8" s="2" customFormat="1" ht="16.899999999999999" customHeight="1">
      <c r="A48" s="30"/>
      <c r="B48" s="31"/>
      <c r="C48" s="226" t="s">
        <v>526</v>
      </c>
      <c r="D48" s="226" t="s">
        <v>527</v>
      </c>
      <c r="E48" s="17" t="s">
        <v>164</v>
      </c>
      <c r="F48" s="227">
        <v>38.93</v>
      </c>
      <c r="G48" s="30"/>
      <c r="H48" s="31"/>
    </row>
    <row r="49" spans="1:8" s="2" customFormat="1" ht="16.899999999999999" customHeight="1">
      <c r="A49" s="30"/>
      <c r="B49" s="31"/>
      <c r="C49" s="226" t="s">
        <v>539</v>
      </c>
      <c r="D49" s="226" t="s">
        <v>540</v>
      </c>
      <c r="E49" s="17" t="s">
        <v>164</v>
      </c>
      <c r="F49" s="227">
        <v>38.93</v>
      </c>
      <c r="G49" s="30"/>
      <c r="H49" s="31"/>
    </row>
    <row r="50" spans="1:8" s="2" customFormat="1" ht="22.5">
      <c r="A50" s="30"/>
      <c r="B50" s="31"/>
      <c r="C50" s="226" t="s">
        <v>556</v>
      </c>
      <c r="D50" s="226" t="s">
        <v>557</v>
      </c>
      <c r="E50" s="17" t="s">
        <v>164</v>
      </c>
      <c r="F50" s="227">
        <v>38.93</v>
      </c>
      <c r="G50" s="30"/>
      <c r="H50" s="31"/>
    </row>
    <row r="51" spans="1:8" s="2" customFormat="1" ht="16.899999999999999" customHeight="1">
      <c r="A51" s="30"/>
      <c r="B51" s="31"/>
      <c r="C51" s="226" t="s">
        <v>770</v>
      </c>
      <c r="D51" s="226" t="s">
        <v>771</v>
      </c>
      <c r="E51" s="17" t="s">
        <v>164</v>
      </c>
      <c r="F51" s="227">
        <v>162.398</v>
      </c>
      <c r="G51" s="30"/>
      <c r="H51" s="31"/>
    </row>
    <row r="52" spans="1:8" s="2" customFormat="1" ht="16.899999999999999" customHeight="1">
      <c r="A52" s="30"/>
      <c r="B52" s="31"/>
      <c r="C52" s="226" t="s">
        <v>776</v>
      </c>
      <c r="D52" s="226" t="s">
        <v>777</v>
      </c>
      <c r="E52" s="17" t="s">
        <v>164</v>
      </c>
      <c r="F52" s="227">
        <v>162.398</v>
      </c>
      <c r="G52" s="30"/>
      <c r="H52" s="31"/>
    </row>
    <row r="53" spans="1:8" s="2" customFormat="1" ht="22.5">
      <c r="A53" s="30"/>
      <c r="B53" s="31"/>
      <c r="C53" s="226" t="s">
        <v>780</v>
      </c>
      <c r="D53" s="226" t="s">
        <v>781</v>
      </c>
      <c r="E53" s="17" t="s">
        <v>164</v>
      </c>
      <c r="F53" s="227">
        <v>162.398</v>
      </c>
      <c r="G53" s="30"/>
      <c r="H53" s="31"/>
    </row>
    <row r="54" spans="1:8" s="2" customFormat="1" ht="22.5">
      <c r="A54" s="30"/>
      <c r="B54" s="31"/>
      <c r="C54" s="226" t="s">
        <v>413</v>
      </c>
      <c r="D54" s="226" t="s">
        <v>414</v>
      </c>
      <c r="E54" s="17" t="s">
        <v>164</v>
      </c>
      <c r="F54" s="227">
        <v>38.93</v>
      </c>
      <c r="G54" s="30"/>
      <c r="H54" s="31"/>
    </row>
    <row r="55" spans="1:8" s="2" customFormat="1" ht="16.899999999999999" customHeight="1">
      <c r="A55" s="30"/>
      <c r="B55" s="31"/>
      <c r="C55" s="226" t="s">
        <v>419</v>
      </c>
      <c r="D55" s="226" t="s">
        <v>420</v>
      </c>
      <c r="E55" s="17" t="s">
        <v>164</v>
      </c>
      <c r="F55" s="227">
        <v>38.93</v>
      </c>
      <c r="G55" s="30"/>
      <c r="H55" s="31"/>
    </row>
    <row r="56" spans="1:8" s="2" customFormat="1" ht="16.899999999999999" customHeight="1">
      <c r="A56" s="30"/>
      <c r="B56" s="31"/>
      <c r="C56" s="226" t="s">
        <v>561</v>
      </c>
      <c r="D56" s="226" t="s">
        <v>562</v>
      </c>
      <c r="E56" s="17" t="s">
        <v>208</v>
      </c>
      <c r="F56" s="227">
        <v>7.7859999999999996</v>
      </c>
      <c r="G56" s="30"/>
      <c r="H56" s="31"/>
    </row>
    <row r="57" spans="1:8" s="2" customFormat="1" ht="16.899999999999999" customHeight="1">
      <c r="A57" s="30"/>
      <c r="B57" s="31"/>
      <c r="C57" s="226" t="s">
        <v>571</v>
      </c>
      <c r="D57" s="226" t="s">
        <v>572</v>
      </c>
      <c r="E57" s="17" t="s">
        <v>208</v>
      </c>
      <c r="F57" s="227">
        <v>3.8929999999999998</v>
      </c>
      <c r="G57" s="30"/>
      <c r="H57" s="31"/>
    </row>
    <row r="58" spans="1:8" s="2" customFormat="1" ht="16.899999999999999" customHeight="1">
      <c r="A58" s="30"/>
      <c r="B58" s="31"/>
      <c r="C58" s="226" t="s">
        <v>544</v>
      </c>
      <c r="D58" s="226" t="s">
        <v>545</v>
      </c>
      <c r="E58" s="17" t="s">
        <v>177</v>
      </c>
      <c r="F58" s="227">
        <v>1.9470000000000001</v>
      </c>
      <c r="G58" s="30"/>
      <c r="H58" s="31"/>
    </row>
    <row r="59" spans="1:8" s="2" customFormat="1" ht="16.899999999999999" customHeight="1">
      <c r="A59" s="30"/>
      <c r="B59" s="31"/>
      <c r="C59" s="226" t="s">
        <v>534</v>
      </c>
      <c r="D59" s="226" t="s">
        <v>535</v>
      </c>
      <c r="E59" s="17" t="s">
        <v>164</v>
      </c>
      <c r="F59" s="227">
        <v>42.823</v>
      </c>
      <c r="G59" s="30"/>
      <c r="H59" s="31"/>
    </row>
    <row r="60" spans="1:8" s="2" customFormat="1" ht="16.899999999999999" customHeight="1">
      <c r="A60" s="30"/>
      <c r="B60" s="31"/>
      <c r="C60" s="222" t="s">
        <v>98</v>
      </c>
      <c r="D60" s="223" t="s">
        <v>99</v>
      </c>
      <c r="E60" s="224" t="s">
        <v>1</v>
      </c>
      <c r="F60" s="225">
        <v>5.25</v>
      </c>
      <c r="G60" s="30"/>
      <c r="H60" s="31"/>
    </row>
    <row r="61" spans="1:8" s="2" customFormat="1" ht="16.899999999999999" customHeight="1">
      <c r="A61" s="30"/>
      <c r="B61" s="31"/>
      <c r="C61" s="226" t="s">
        <v>1</v>
      </c>
      <c r="D61" s="226" t="s">
        <v>1005</v>
      </c>
      <c r="E61" s="17" t="s">
        <v>1</v>
      </c>
      <c r="F61" s="227">
        <v>0</v>
      </c>
      <c r="G61" s="30"/>
      <c r="H61" s="31"/>
    </row>
    <row r="62" spans="1:8" s="2" customFormat="1" ht="16.899999999999999" customHeight="1">
      <c r="A62" s="30"/>
      <c r="B62" s="31"/>
      <c r="C62" s="226" t="s">
        <v>1</v>
      </c>
      <c r="D62" s="226" t="s">
        <v>1</v>
      </c>
      <c r="E62" s="17" t="s">
        <v>1</v>
      </c>
      <c r="F62" s="227">
        <v>0</v>
      </c>
      <c r="G62" s="30"/>
      <c r="H62" s="31"/>
    </row>
    <row r="63" spans="1:8" s="2" customFormat="1" ht="16.899999999999999" customHeight="1">
      <c r="A63" s="30"/>
      <c r="B63" s="31"/>
      <c r="C63" s="226" t="s">
        <v>1</v>
      </c>
      <c r="D63" s="226" t="s">
        <v>1006</v>
      </c>
      <c r="E63" s="17" t="s">
        <v>1</v>
      </c>
      <c r="F63" s="227">
        <v>0</v>
      </c>
      <c r="G63" s="30"/>
      <c r="H63" s="31"/>
    </row>
    <row r="64" spans="1:8" s="2" customFormat="1" ht="16.899999999999999" customHeight="1">
      <c r="A64" s="30"/>
      <c r="B64" s="31"/>
      <c r="C64" s="226" t="s">
        <v>1</v>
      </c>
      <c r="D64" s="226" t="s">
        <v>1007</v>
      </c>
      <c r="E64" s="17" t="s">
        <v>1</v>
      </c>
      <c r="F64" s="227">
        <v>5.25</v>
      </c>
      <c r="G64" s="30"/>
      <c r="H64" s="31"/>
    </row>
    <row r="65" spans="1:8" s="2" customFormat="1" ht="16.899999999999999" customHeight="1">
      <c r="A65" s="30"/>
      <c r="B65" s="31"/>
      <c r="C65" s="226" t="s">
        <v>1</v>
      </c>
      <c r="D65" s="226" t="s">
        <v>171</v>
      </c>
      <c r="E65" s="17" t="s">
        <v>1</v>
      </c>
      <c r="F65" s="227">
        <v>5.25</v>
      </c>
      <c r="G65" s="30"/>
      <c r="H65" s="31"/>
    </row>
    <row r="66" spans="1:8" s="2" customFormat="1" ht="16.899999999999999" customHeight="1">
      <c r="A66" s="30"/>
      <c r="B66" s="31"/>
      <c r="C66" s="228" t="s">
        <v>1000</v>
      </c>
      <c r="D66" s="30"/>
      <c r="E66" s="30"/>
      <c r="F66" s="30"/>
      <c r="G66" s="30"/>
      <c r="H66" s="31"/>
    </row>
    <row r="67" spans="1:8" s="2" customFormat="1" ht="16.899999999999999" customHeight="1">
      <c r="A67" s="30"/>
      <c r="B67" s="31"/>
      <c r="C67" s="226" t="s">
        <v>253</v>
      </c>
      <c r="D67" s="226" t="s">
        <v>254</v>
      </c>
      <c r="E67" s="17" t="s">
        <v>164</v>
      </c>
      <c r="F67" s="227">
        <v>5.25</v>
      </c>
      <c r="G67" s="30"/>
      <c r="H67" s="31"/>
    </row>
    <row r="68" spans="1:8" s="2" customFormat="1" ht="16.899999999999999" customHeight="1">
      <c r="A68" s="30"/>
      <c r="B68" s="31"/>
      <c r="C68" s="222" t="s">
        <v>88</v>
      </c>
      <c r="D68" s="223" t="s">
        <v>89</v>
      </c>
      <c r="E68" s="224" t="s">
        <v>1</v>
      </c>
      <c r="F68" s="225">
        <v>86.997</v>
      </c>
      <c r="G68" s="30"/>
      <c r="H68" s="31"/>
    </row>
    <row r="69" spans="1:8" s="2" customFormat="1" ht="16.899999999999999" customHeight="1">
      <c r="A69" s="30"/>
      <c r="B69" s="31"/>
      <c r="C69" s="226" t="s">
        <v>1</v>
      </c>
      <c r="D69" s="226" t="s">
        <v>248</v>
      </c>
      <c r="E69" s="17" t="s">
        <v>1</v>
      </c>
      <c r="F69" s="227">
        <v>22.443999999999999</v>
      </c>
      <c r="G69" s="30"/>
      <c r="H69" s="31"/>
    </row>
    <row r="70" spans="1:8" s="2" customFormat="1" ht="16.899999999999999" customHeight="1">
      <c r="A70" s="30"/>
      <c r="B70" s="31"/>
      <c r="C70" s="226" t="s">
        <v>1</v>
      </c>
      <c r="D70" s="226" t="s">
        <v>249</v>
      </c>
      <c r="E70" s="17" t="s">
        <v>1</v>
      </c>
      <c r="F70" s="227">
        <v>62.500999999999998</v>
      </c>
      <c r="G70" s="30"/>
      <c r="H70" s="31"/>
    </row>
    <row r="71" spans="1:8" s="2" customFormat="1" ht="16.899999999999999" customHeight="1">
      <c r="A71" s="30"/>
      <c r="B71" s="31"/>
      <c r="C71" s="226" t="s">
        <v>1</v>
      </c>
      <c r="D71" s="226" t="s">
        <v>250</v>
      </c>
      <c r="E71" s="17" t="s">
        <v>1</v>
      </c>
      <c r="F71" s="227">
        <v>0</v>
      </c>
      <c r="G71" s="30"/>
      <c r="H71" s="31"/>
    </row>
    <row r="72" spans="1:8" s="2" customFormat="1" ht="16.899999999999999" customHeight="1">
      <c r="A72" s="30"/>
      <c r="B72" s="31"/>
      <c r="C72" s="226" t="s">
        <v>1</v>
      </c>
      <c r="D72" s="226" t="s">
        <v>251</v>
      </c>
      <c r="E72" s="17" t="s">
        <v>1</v>
      </c>
      <c r="F72" s="227">
        <v>2.052</v>
      </c>
      <c r="G72" s="30"/>
      <c r="H72" s="31"/>
    </row>
    <row r="73" spans="1:8" s="2" customFormat="1" ht="16.899999999999999" customHeight="1">
      <c r="A73" s="30"/>
      <c r="B73" s="31"/>
      <c r="C73" s="226" t="s">
        <v>1</v>
      </c>
      <c r="D73" s="226" t="s">
        <v>1</v>
      </c>
      <c r="E73" s="17" t="s">
        <v>1</v>
      </c>
      <c r="F73" s="227">
        <v>0</v>
      </c>
      <c r="G73" s="30"/>
      <c r="H73" s="31"/>
    </row>
    <row r="74" spans="1:8" s="2" customFormat="1" ht="16.899999999999999" customHeight="1">
      <c r="A74" s="30"/>
      <c r="B74" s="31"/>
      <c r="C74" s="226" t="s">
        <v>88</v>
      </c>
      <c r="D74" s="226" t="s">
        <v>171</v>
      </c>
      <c r="E74" s="17" t="s">
        <v>1</v>
      </c>
      <c r="F74" s="227">
        <v>86.997</v>
      </c>
      <c r="G74" s="30"/>
      <c r="H74" s="31"/>
    </row>
    <row r="75" spans="1:8" s="2" customFormat="1" ht="16.899999999999999" customHeight="1">
      <c r="A75" s="30"/>
      <c r="B75" s="31"/>
      <c r="C75" s="222" t="s">
        <v>1008</v>
      </c>
      <c r="D75" s="223" t="s">
        <v>1009</v>
      </c>
      <c r="E75" s="224" t="s">
        <v>1</v>
      </c>
      <c r="F75" s="225">
        <v>22.443999999999999</v>
      </c>
      <c r="G75" s="30"/>
      <c r="H75" s="31"/>
    </row>
    <row r="76" spans="1:8" s="2" customFormat="1" ht="16.899999999999999" customHeight="1">
      <c r="A76" s="30"/>
      <c r="B76" s="31"/>
      <c r="C76" s="226" t="s">
        <v>1</v>
      </c>
      <c r="D76" s="226" t="s">
        <v>248</v>
      </c>
      <c r="E76" s="17" t="s">
        <v>1</v>
      </c>
      <c r="F76" s="227">
        <v>22.443999999999999</v>
      </c>
      <c r="G76" s="30"/>
      <c r="H76" s="31"/>
    </row>
    <row r="77" spans="1:8" s="2" customFormat="1" ht="16.899999999999999" customHeight="1">
      <c r="A77" s="30"/>
      <c r="B77" s="31"/>
      <c r="C77" s="226" t="s">
        <v>1008</v>
      </c>
      <c r="D77" s="226" t="s">
        <v>171</v>
      </c>
      <c r="E77" s="17" t="s">
        <v>1</v>
      </c>
      <c r="F77" s="227">
        <v>22.443999999999999</v>
      </c>
      <c r="G77" s="30"/>
      <c r="H77" s="31"/>
    </row>
    <row r="78" spans="1:8" s="2" customFormat="1" ht="16.899999999999999" customHeight="1">
      <c r="A78" s="30"/>
      <c r="B78" s="31"/>
      <c r="C78" s="222" t="s">
        <v>1010</v>
      </c>
      <c r="D78" s="223" t="s">
        <v>1011</v>
      </c>
      <c r="E78" s="224" t="s">
        <v>1</v>
      </c>
      <c r="F78" s="225">
        <v>166.81200000000001</v>
      </c>
      <c r="G78" s="30"/>
      <c r="H78" s="31"/>
    </row>
    <row r="79" spans="1:8" s="2" customFormat="1" ht="16.899999999999999" customHeight="1">
      <c r="A79" s="30"/>
      <c r="B79" s="31"/>
      <c r="C79" s="226" t="s">
        <v>1</v>
      </c>
      <c r="D79" s="226" t="s">
        <v>1005</v>
      </c>
      <c r="E79" s="17" t="s">
        <v>1</v>
      </c>
      <c r="F79" s="227">
        <v>0</v>
      </c>
      <c r="G79" s="30"/>
      <c r="H79" s="31"/>
    </row>
    <row r="80" spans="1:8" s="2" customFormat="1" ht="16.899999999999999" customHeight="1">
      <c r="A80" s="30"/>
      <c r="B80" s="31"/>
      <c r="C80" s="226" t="s">
        <v>1</v>
      </c>
      <c r="D80" s="226" t="s">
        <v>1012</v>
      </c>
      <c r="E80" s="17" t="s">
        <v>1</v>
      </c>
      <c r="F80" s="227">
        <v>87.915000000000006</v>
      </c>
      <c r="G80" s="30"/>
      <c r="H80" s="31"/>
    </row>
    <row r="81" spans="1:8" s="2" customFormat="1" ht="16.899999999999999" customHeight="1">
      <c r="A81" s="30"/>
      <c r="B81" s="31"/>
      <c r="C81" s="226" t="s">
        <v>1</v>
      </c>
      <c r="D81" s="226" t="s">
        <v>1006</v>
      </c>
      <c r="E81" s="17" t="s">
        <v>1</v>
      </c>
      <c r="F81" s="227">
        <v>0</v>
      </c>
      <c r="G81" s="30"/>
      <c r="H81" s="31"/>
    </row>
    <row r="82" spans="1:8" s="2" customFormat="1" ht="16.899999999999999" customHeight="1">
      <c r="A82" s="30"/>
      <c r="B82" s="31"/>
      <c r="C82" s="226" t="s">
        <v>1</v>
      </c>
      <c r="D82" s="226" t="s">
        <v>1013</v>
      </c>
      <c r="E82" s="17" t="s">
        <v>1</v>
      </c>
      <c r="F82" s="227">
        <v>78.897000000000006</v>
      </c>
      <c r="G82" s="30"/>
      <c r="H82" s="31"/>
    </row>
    <row r="83" spans="1:8" s="2" customFormat="1" ht="16.899999999999999" customHeight="1">
      <c r="A83" s="30"/>
      <c r="B83" s="31"/>
      <c r="C83" s="226" t="s">
        <v>1</v>
      </c>
      <c r="D83" s="226" t="s">
        <v>171</v>
      </c>
      <c r="E83" s="17" t="s">
        <v>1</v>
      </c>
      <c r="F83" s="227">
        <v>166.81200000000001</v>
      </c>
      <c r="G83" s="30"/>
      <c r="H83" s="31"/>
    </row>
    <row r="84" spans="1:8" s="2" customFormat="1" ht="16.899999999999999" customHeight="1">
      <c r="A84" s="30"/>
      <c r="B84" s="31"/>
      <c r="C84" s="222" t="s">
        <v>1014</v>
      </c>
      <c r="D84" s="223" t="s">
        <v>1015</v>
      </c>
      <c r="E84" s="224" t="s">
        <v>1</v>
      </c>
      <c r="F84" s="225">
        <v>77.088999999999999</v>
      </c>
      <c r="G84" s="30"/>
      <c r="H84" s="31"/>
    </row>
    <row r="85" spans="1:8" s="2" customFormat="1" ht="16.899999999999999" customHeight="1">
      <c r="A85" s="30"/>
      <c r="B85" s="31"/>
      <c r="C85" s="226" t="s">
        <v>1</v>
      </c>
      <c r="D85" s="226" t="s">
        <v>1016</v>
      </c>
      <c r="E85" s="17" t="s">
        <v>1</v>
      </c>
      <c r="F85" s="227">
        <v>0</v>
      </c>
      <c r="G85" s="30"/>
      <c r="H85" s="31"/>
    </row>
    <row r="86" spans="1:8" s="2" customFormat="1" ht="16.899999999999999" customHeight="1">
      <c r="A86" s="30"/>
      <c r="B86" s="31"/>
      <c r="C86" s="226" t="s">
        <v>1</v>
      </c>
      <c r="D86" s="226" t="s">
        <v>1017</v>
      </c>
      <c r="E86" s="17" t="s">
        <v>1</v>
      </c>
      <c r="F86" s="227">
        <v>77.088999999999999</v>
      </c>
      <c r="G86" s="30"/>
      <c r="H86" s="31"/>
    </row>
    <row r="87" spans="1:8" s="2" customFormat="1" ht="16.899999999999999" customHeight="1">
      <c r="A87" s="30"/>
      <c r="B87" s="31"/>
      <c r="C87" s="222" t="s">
        <v>92</v>
      </c>
      <c r="D87" s="223" t="s">
        <v>93</v>
      </c>
      <c r="E87" s="224" t="s">
        <v>1</v>
      </c>
      <c r="F87" s="225">
        <v>39.155000000000001</v>
      </c>
      <c r="G87" s="30"/>
      <c r="H87" s="31"/>
    </row>
    <row r="88" spans="1:8" s="2" customFormat="1" ht="16.899999999999999" customHeight="1">
      <c r="A88" s="30"/>
      <c r="B88" s="31"/>
      <c r="C88" s="226" t="s">
        <v>1</v>
      </c>
      <c r="D88" s="226" t="s">
        <v>632</v>
      </c>
      <c r="E88" s="17" t="s">
        <v>1</v>
      </c>
      <c r="F88" s="227">
        <v>33.765000000000001</v>
      </c>
      <c r="G88" s="30"/>
      <c r="H88" s="31"/>
    </row>
    <row r="89" spans="1:8" s="2" customFormat="1" ht="16.899999999999999" customHeight="1">
      <c r="A89" s="30"/>
      <c r="B89" s="31"/>
      <c r="C89" s="226" t="s">
        <v>1</v>
      </c>
      <c r="D89" s="226" t="s">
        <v>633</v>
      </c>
      <c r="E89" s="17" t="s">
        <v>1</v>
      </c>
      <c r="F89" s="227">
        <v>5.39</v>
      </c>
      <c r="G89" s="30"/>
      <c r="H89" s="31"/>
    </row>
    <row r="90" spans="1:8" s="2" customFormat="1" ht="16.899999999999999" customHeight="1">
      <c r="A90" s="30"/>
      <c r="B90" s="31"/>
      <c r="C90" s="226" t="s">
        <v>92</v>
      </c>
      <c r="D90" s="226" t="s">
        <v>171</v>
      </c>
      <c r="E90" s="17" t="s">
        <v>1</v>
      </c>
      <c r="F90" s="227">
        <v>39.155000000000001</v>
      </c>
      <c r="G90" s="30"/>
      <c r="H90" s="31"/>
    </row>
    <row r="91" spans="1:8" s="2" customFormat="1" ht="16.899999999999999" customHeight="1">
      <c r="A91" s="30"/>
      <c r="B91" s="31"/>
      <c r="C91" s="228" t="s">
        <v>1000</v>
      </c>
      <c r="D91" s="30"/>
      <c r="E91" s="30"/>
      <c r="F91" s="30"/>
      <c r="G91" s="30"/>
      <c r="H91" s="31"/>
    </row>
    <row r="92" spans="1:8" s="2" customFormat="1" ht="16.899999999999999" customHeight="1">
      <c r="A92" s="30"/>
      <c r="B92" s="31"/>
      <c r="C92" s="226" t="s">
        <v>628</v>
      </c>
      <c r="D92" s="226" t="s">
        <v>629</v>
      </c>
      <c r="E92" s="17" t="s">
        <v>164</v>
      </c>
      <c r="F92" s="227">
        <v>39.155000000000001</v>
      </c>
      <c r="G92" s="30"/>
      <c r="H92" s="31"/>
    </row>
    <row r="93" spans="1:8" s="2" customFormat="1" ht="16.899999999999999" customHeight="1">
      <c r="A93" s="30"/>
      <c r="B93" s="31"/>
      <c r="C93" s="226" t="s">
        <v>682</v>
      </c>
      <c r="D93" s="226" t="s">
        <v>683</v>
      </c>
      <c r="E93" s="17" t="s">
        <v>164</v>
      </c>
      <c r="F93" s="227">
        <v>39.155000000000001</v>
      </c>
      <c r="G93" s="30"/>
      <c r="H93" s="31"/>
    </row>
    <row r="94" spans="1:8" s="2" customFormat="1" ht="16.899999999999999" customHeight="1">
      <c r="A94" s="30"/>
      <c r="B94" s="31"/>
      <c r="C94" s="222" t="s">
        <v>110</v>
      </c>
      <c r="D94" s="223" t="s">
        <v>111</v>
      </c>
      <c r="E94" s="224" t="s">
        <v>1</v>
      </c>
      <c r="F94" s="225">
        <v>38.93</v>
      </c>
      <c r="G94" s="30"/>
      <c r="H94" s="31"/>
    </row>
    <row r="95" spans="1:8" s="2" customFormat="1" ht="16.899999999999999" customHeight="1">
      <c r="A95" s="30"/>
      <c r="B95" s="31"/>
      <c r="C95" s="226" t="s">
        <v>1</v>
      </c>
      <c r="D95" s="226" t="s">
        <v>109</v>
      </c>
      <c r="E95" s="17" t="s">
        <v>1</v>
      </c>
      <c r="F95" s="227">
        <v>38.93</v>
      </c>
      <c r="G95" s="30"/>
      <c r="H95" s="31"/>
    </row>
    <row r="96" spans="1:8" s="2" customFormat="1" ht="16.899999999999999" customHeight="1">
      <c r="A96" s="30"/>
      <c r="B96" s="31"/>
      <c r="C96" s="226" t="s">
        <v>1</v>
      </c>
      <c r="D96" s="226" t="s">
        <v>1</v>
      </c>
      <c r="E96" s="17" t="s">
        <v>1</v>
      </c>
      <c r="F96" s="227">
        <v>0</v>
      </c>
      <c r="G96" s="30"/>
      <c r="H96" s="31"/>
    </row>
    <row r="97" spans="1:8" s="2" customFormat="1" ht="16.899999999999999" customHeight="1">
      <c r="A97" s="30"/>
      <c r="B97" s="31"/>
      <c r="C97" s="226" t="s">
        <v>1</v>
      </c>
      <c r="D97" s="226" t="s">
        <v>171</v>
      </c>
      <c r="E97" s="17" t="s">
        <v>1</v>
      </c>
      <c r="F97" s="227">
        <v>38.93</v>
      </c>
      <c r="G97" s="30"/>
      <c r="H97" s="31"/>
    </row>
    <row r="98" spans="1:8" s="2" customFormat="1" ht="16.899999999999999" customHeight="1">
      <c r="A98" s="30"/>
      <c r="B98" s="31"/>
      <c r="C98" s="228" t="s">
        <v>1000</v>
      </c>
      <c r="D98" s="30"/>
      <c r="E98" s="30"/>
      <c r="F98" s="30"/>
      <c r="G98" s="30"/>
      <c r="H98" s="31"/>
    </row>
    <row r="99" spans="1:8" s="2" customFormat="1" ht="16.899999999999999" customHeight="1">
      <c r="A99" s="30"/>
      <c r="B99" s="31"/>
      <c r="C99" s="226" t="s">
        <v>736</v>
      </c>
      <c r="D99" s="226" t="s">
        <v>737</v>
      </c>
      <c r="E99" s="17" t="s">
        <v>164</v>
      </c>
      <c r="F99" s="227">
        <v>38.93</v>
      </c>
      <c r="G99" s="30"/>
      <c r="H99" s="31"/>
    </row>
    <row r="100" spans="1:8" s="2" customFormat="1" ht="16.899999999999999" customHeight="1">
      <c r="A100" s="30"/>
      <c r="B100" s="31"/>
      <c r="C100" s="226" t="s">
        <v>741</v>
      </c>
      <c r="D100" s="226" t="s">
        <v>742</v>
      </c>
      <c r="E100" s="17" t="s">
        <v>164</v>
      </c>
      <c r="F100" s="227">
        <v>38.93</v>
      </c>
      <c r="G100" s="30"/>
      <c r="H100" s="31"/>
    </row>
    <row r="101" spans="1:8" s="2" customFormat="1" ht="16.899999999999999" customHeight="1">
      <c r="A101" s="30"/>
      <c r="B101" s="31"/>
      <c r="C101" s="226" t="s">
        <v>745</v>
      </c>
      <c r="D101" s="226" t="s">
        <v>746</v>
      </c>
      <c r="E101" s="17" t="s">
        <v>164</v>
      </c>
      <c r="F101" s="227">
        <v>38.93</v>
      </c>
      <c r="G101" s="30"/>
      <c r="H101" s="31"/>
    </row>
    <row r="102" spans="1:8" s="2" customFormat="1" ht="16.899999999999999" customHeight="1">
      <c r="A102" s="30"/>
      <c r="B102" s="31"/>
      <c r="C102" s="222" t="s">
        <v>85</v>
      </c>
      <c r="D102" s="223" t="s">
        <v>86</v>
      </c>
      <c r="E102" s="224" t="s">
        <v>1</v>
      </c>
      <c r="F102" s="225">
        <v>84.346999999999994</v>
      </c>
      <c r="G102" s="30"/>
      <c r="H102" s="31"/>
    </row>
    <row r="103" spans="1:8" s="2" customFormat="1" ht="7.35" customHeight="1">
      <c r="A103" s="30"/>
      <c r="B103" s="45"/>
      <c r="C103" s="46"/>
      <c r="D103" s="46"/>
      <c r="E103" s="46"/>
      <c r="F103" s="46"/>
      <c r="G103" s="46"/>
      <c r="H103" s="31"/>
    </row>
    <row r="104" spans="1:8" s="2" customFormat="1">
      <c r="A104" s="30"/>
      <c r="B104" s="30"/>
      <c r="C104" s="30"/>
      <c r="D104" s="30"/>
      <c r="E104" s="30"/>
      <c r="F104" s="30"/>
      <c r="G104" s="30"/>
      <c r="H104" s="30"/>
    </row>
  </sheetData>
  <mergeCells count="2">
    <mergeCell ref="D5:F5"/>
    <mergeCell ref="D6:F6"/>
  </mergeCells>
  <pageMargins left="0.7" right="0.7" top="0.78740157499999996" bottom="0.78740157499999996" header="0.3" footer="0.3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8</vt:i4>
      </vt:variant>
    </vt:vector>
  </HeadingPairs>
  <TitlesOfParts>
    <vt:vector size="12" baseType="lpstr">
      <vt:lpstr>Rekapitulace stavby</vt:lpstr>
      <vt:lpstr>66-2020 - Nástavba části ...</vt:lpstr>
      <vt:lpstr>Objekt SO 04 a SO 05 - St...</vt:lpstr>
      <vt:lpstr>Seznam figur</vt:lpstr>
      <vt:lpstr>'66-2020 - Nástavba části ...'!Názvy_tisku</vt:lpstr>
      <vt:lpstr>'Objekt SO 04 a SO 05 - St...'!Názvy_tisku</vt:lpstr>
      <vt:lpstr>'Rekapitulace stavby'!Názvy_tisku</vt:lpstr>
      <vt:lpstr>'Seznam figur'!Názvy_tisku</vt:lpstr>
      <vt:lpstr>'66-2020 - Nástavba části ...'!Oblast_tisku</vt:lpstr>
      <vt:lpstr>'Objekt SO 04 a SO 05 - St...'!Oblast_tisku</vt:lpstr>
      <vt:lpstr>'Rekapitulace stavby'!Oblast_tisku</vt:lpstr>
      <vt:lpstr>'Seznam figur'!Oblast_tisku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DESKTOP-CLKCRB3\42072</dc:creator>
  <cp:lastModifiedBy>Zbyšek Čelikovský</cp:lastModifiedBy>
  <dcterms:created xsi:type="dcterms:W3CDTF">2020-04-08T14:11:12Z</dcterms:created>
  <dcterms:modified xsi:type="dcterms:W3CDTF">2020-04-15T14:17:39Z</dcterms:modified>
</cp:coreProperties>
</file>