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1 - Vodovod Zdislavice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'SO 01 - Vodovod Zdislavice'!$C$86:$K$723</definedName>
    <definedName name="_xlnm.Print_Area" localSheetId="1">'SO 01 - Vodovod Zdislavice'!$C$4:$J$39,'SO 01 - Vodovod Zdislavice'!$C$45:$J$68,'SO 01 - Vodovod Zdislavice'!$C$74:$K$723</definedName>
    <definedName name="_xlnm.Print_Titles" localSheetId="1">'SO 01 - Vodovod Zdislavice'!$86:$86</definedName>
    <definedName name="_xlnm._FilterDatabase" localSheetId="2" hidden="1">'VON - Vedlejší a ostatní ...'!$C$80:$K$132</definedName>
    <definedName name="_xlnm.Print_Area" localSheetId="2">'VON - Vedlejší a ostatní ...'!$C$4:$J$39,'VON - Vedlejší a ostatní ...'!$C$45:$J$62,'VON - Vedlejší a ostatní ...'!$C$68:$K$132</definedName>
    <definedName name="_xlnm.Print_Titles" localSheetId="2">'VON - Vedlejší a ostatní ...'!$80:$80</definedName>
    <definedName name="_xlnm.Print_Area" localSheetId="3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3" r="J37"/>
  <c r="J36"/>
  <c i="1" r="AY56"/>
  <c i="3" r="J35"/>
  <c i="1" r="AX56"/>
  <c i="3" r="BI128"/>
  <c r="BH128"/>
  <c r="BG128"/>
  <c r="BF128"/>
  <c r="T128"/>
  <c r="R128"/>
  <c r="P128"/>
  <c r="BK128"/>
  <c r="J128"/>
  <c r="BE128"/>
  <c r="BI123"/>
  <c r="BH123"/>
  <c r="BG123"/>
  <c r="BF123"/>
  <c r="T123"/>
  <c r="R123"/>
  <c r="P123"/>
  <c r="BK123"/>
  <c r="J123"/>
  <c r="BE123"/>
  <c r="BI118"/>
  <c r="BH118"/>
  <c r="BG118"/>
  <c r="BF118"/>
  <c r="T118"/>
  <c r="R118"/>
  <c r="P118"/>
  <c r="BK118"/>
  <c r="J118"/>
  <c r="BE118"/>
  <c r="BI114"/>
  <c r="BH114"/>
  <c r="BG114"/>
  <c r="BF114"/>
  <c r="T114"/>
  <c r="R114"/>
  <c r="P114"/>
  <c r="BK114"/>
  <c r="J114"/>
  <c r="BE114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98"/>
  <c r="BH98"/>
  <c r="BG98"/>
  <c r="BF98"/>
  <c r="T98"/>
  <c r="R98"/>
  <c r="P98"/>
  <c r="BK98"/>
  <c r="J98"/>
  <c r="BE98"/>
  <c r="BI94"/>
  <c r="BH94"/>
  <c r="BG94"/>
  <c r="BF94"/>
  <c r="T94"/>
  <c r="R94"/>
  <c r="P94"/>
  <c r="BK94"/>
  <c r="J94"/>
  <c r="BE94"/>
  <c r="BI89"/>
  <c r="BH89"/>
  <c r="BG89"/>
  <c r="BF89"/>
  <c r="T89"/>
  <c r="R89"/>
  <c r="P89"/>
  <c r="BK89"/>
  <c r="J89"/>
  <c r="BE89"/>
  <c r="BI84"/>
  <c r="F37"/>
  <c i="1" r="BD56"/>
  <c i="3" r="BH84"/>
  <c r="F36"/>
  <c i="1" r="BC56"/>
  <c i="3" r="BG84"/>
  <c r="F35"/>
  <c i="1" r="BB56"/>
  <c i="3" r="BF84"/>
  <c r="J34"/>
  <c i="1" r="AW56"/>
  <c i="3" r="F34"/>
  <c i="1" r="BA56"/>
  <c i="3" r="T84"/>
  <c r="T83"/>
  <c r="T82"/>
  <c r="T81"/>
  <c r="R84"/>
  <c r="R83"/>
  <c r="R82"/>
  <c r="R81"/>
  <c r="P84"/>
  <c r="P83"/>
  <c r="P82"/>
  <c r="P81"/>
  <c i="1" r="AU56"/>
  <c i="3" r="BK84"/>
  <c r="BK83"/>
  <c r="J83"/>
  <c r="BK82"/>
  <c r="J82"/>
  <c r="BK81"/>
  <c r="J81"/>
  <c r="J59"/>
  <c r="J30"/>
  <c i="1" r="AG56"/>
  <c i="3" r="J84"/>
  <c r="BE84"/>
  <c r="J33"/>
  <c i="1" r="AV56"/>
  <c i="3" r="F33"/>
  <c i="1" r="AZ56"/>
  <c i="3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2" r="J37"/>
  <c r="J36"/>
  <c i="1" r="AY55"/>
  <c i="2" r="J35"/>
  <c i="1" r="AX55"/>
  <c i="2" r="BI722"/>
  <c r="BH722"/>
  <c r="BG722"/>
  <c r="BF722"/>
  <c r="T722"/>
  <c r="T721"/>
  <c r="R722"/>
  <c r="R721"/>
  <c r="P722"/>
  <c r="P721"/>
  <c r="BK722"/>
  <c r="BK721"/>
  <c r="J721"/>
  <c r="J722"/>
  <c r="BE722"/>
  <c r="J67"/>
  <c r="BI717"/>
  <c r="BH717"/>
  <c r="BG717"/>
  <c r="BF717"/>
  <c r="T717"/>
  <c r="R717"/>
  <c r="P717"/>
  <c r="BK717"/>
  <c r="J717"/>
  <c r="BE717"/>
  <c r="BI713"/>
  <c r="BH713"/>
  <c r="BG713"/>
  <c r="BF713"/>
  <c r="T713"/>
  <c r="R713"/>
  <c r="P713"/>
  <c r="BK713"/>
  <c r="J713"/>
  <c r="BE713"/>
  <c r="BI706"/>
  <c r="BH706"/>
  <c r="BG706"/>
  <c r="BF706"/>
  <c r="T706"/>
  <c r="R706"/>
  <c r="P706"/>
  <c r="BK706"/>
  <c r="J706"/>
  <c r="BE706"/>
  <c r="BI698"/>
  <c r="BH698"/>
  <c r="BG698"/>
  <c r="BF698"/>
  <c r="T698"/>
  <c r="R698"/>
  <c r="P698"/>
  <c r="BK698"/>
  <c r="J698"/>
  <c r="BE698"/>
  <c r="BI690"/>
  <c r="BH690"/>
  <c r="BG690"/>
  <c r="BF690"/>
  <c r="T690"/>
  <c r="R690"/>
  <c r="P690"/>
  <c r="BK690"/>
  <c r="J690"/>
  <c r="BE690"/>
  <c r="BI683"/>
  <c r="BH683"/>
  <c r="BG683"/>
  <c r="BF683"/>
  <c r="T683"/>
  <c r="R683"/>
  <c r="P683"/>
  <c r="BK683"/>
  <c r="J683"/>
  <c r="BE683"/>
  <c r="BI677"/>
  <c r="BH677"/>
  <c r="BG677"/>
  <c r="BF677"/>
  <c r="T677"/>
  <c r="R677"/>
  <c r="P677"/>
  <c r="BK677"/>
  <c r="J677"/>
  <c r="BE677"/>
  <c r="BI673"/>
  <c r="BH673"/>
  <c r="BG673"/>
  <c r="BF673"/>
  <c r="T673"/>
  <c r="R673"/>
  <c r="P673"/>
  <c r="BK673"/>
  <c r="J673"/>
  <c r="BE673"/>
  <c r="BI670"/>
  <c r="BH670"/>
  <c r="BG670"/>
  <c r="BF670"/>
  <c r="T670"/>
  <c r="T669"/>
  <c r="R670"/>
  <c r="R669"/>
  <c r="P670"/>
  <c r="P669"/>
  <c r="BK670"/>
  <c r="BK669"/>
  <c r="J669"/>
  <c r="J670"/>
  <c r="BE670"/>
  <c r="J66"/>
  <c r="BI668"/>
  <c r="BH668"/>
  <c r="BG668"/>
  <c r="BF668"/>
  <c r="T668"/>
  <c r="R668"/>
  <c r="P668"/>
  <c r="BK668"/>
  <c r="J668"/>
  <c r="BE668"/>
  <c r="BI666"/>
  <c r="BH666"/>
  <c r="BG666"/>
  <c r="BF666"/>
  <c r="T666"/>
  <c r="R666"/>
  <c r="P666"/>
  <c r="BK666"/>
  <c r="J666"/>
  <c r="BE666"/>
  <c r="BI663"/>
  <c r="BH663"/>
  <c r="BG663"/>
  <c r="BF663"/>
  <c r="T663"/>
  <c r="R663"/>
  <c r="P663"/>
  <c r="BK663"/>
  <c r="J663"/>
  <c r="BE663"/>
  <c r="BI660"/>
  <c r="BH660"/>
  <c r="BG660"/>
  <c r="BF660"/>
  <c r="T660"/>
  <c r="R660"/>
  <c r="P660"/>
  <c r="BK660"/>
  <c r="J660"/>
  <c r="BE660"/>
  <c r="BI659"/>
  <c r="BH659"/>
  <c r="BG659"/>
  <c r="BF659"/>
  <c r="T659"/>
  <c r="R659"/>
  <c r="P659"/>
  <c r="BK659"/>
  <c r="J659"/>
  <c r="BE659"/>
  <c r="BI656"/>
  <c r="BH656"/>
  <c r="BG656"/>
  <c r="BF656"/>
  <c r="T656"/>
  <c r="R656"/>
  <c r="P656"/>
  <c r="BK656"/>
  <c r="J656"/>
  <c r="BE656"/>
  <c r="BI649"/>
  <c r="BH649"/>
  <c r="BG649"/>
  <c r="BF649"/>
  <c r="T649"/>
  <c r="R649"/>
  <c r="P649"/>
  <c r="BK649"/>
  <c r="J649"/>
  <c r="BE649"/>
  <c r="BI643"/>
  <c r="BH643"/>
  <c r="BG643"/>
  <c r="BF643"/>
  <c r="T643"/>
  <c r="R643"/>
  <c r="P643"/>
  <c r="BK643"/>
  <c r="J643"/>
  <c r="BE643"/>
  <c r="BI639"/>
  <c r="BH639"/>
  <c r="BG639"/>
  <c r="BF639"/>
  <c r="T639"/>
  <c r="T638"/>
  <c r="R639"/>
  <c r="R638"/>
  <c r="P639"/>
  <c r="P638"/>
  <c r="BK639"/>
  <c r="BK638"/>
  <c r="J638"/>
  <c r="J639"/>
  <c r="BE639"/>
  <c r="J65"/>
  <c r="BI636"/>
  <c r="BH636"/>
  <c r="BG636"/>
  <c r="BF636"/>
  <c r="T636"/>
  <c r="R636"/>
  <c r="P636"/>
  <c r="BK636"/>
  <c r="J636"/>
  <c r="BE636"/>
  <c r="BI632"/>
  <c r="BH632"/>
  <c r="BG632"/>
  <c r="BF632"/>
  <c r="T632"/>
  <c r="R632"/>
  <c r="P632"/>
  <c r="BK632"/>
  <c r="J632"/>
  <c r="BE632"/>
  <c r="BI628"/>
  <c r="BH628"/>
  <c r="BG628"/>
  <c r="BF628"/>
  <c r="T628"/>
  <c r="R628"/>
  <c r="P628"/>
  <c r="BK628"/>
  <c r="J628"/>
  <c r="BE628"/>
  <c r="BI625"/>
  <c r="BH625"/>
  <c r="BG625"/>
  <c r="BF625"/>
  <c r="T625"/>
  <c r="R625"/>
  <c r="P625"/>
  <c r="BK625"/>
  <c r="J625"/>
  <c r="BE625"/>
  <c r="BI622"/>
  <c r="BH622"/>
  <c r="BG622"/>
  <c r="BF622"/>
  <c r="T622"/>
  <c r="R622"/>
  <c r="P622"/>
  <c r="BK622"/>
  <c r="J622"/>
  <c r="BE622"/>
  <c r="BI619"/>
  <c r="BH619"/>
  <c r="BG619"/>
  <c r="BF619"/>
  <c r="T619"/>
  <c r="R619"/>
  <c r="P619"/>
  <c r="BK619"/>
  <c r="J619"/>
  <c r="BE619"/>
  <c r="BI614"/>
  <c r="BH614"/>
  <c r="BG614"/>
  <c r="BF614"/>
  <c r="T614"/>
  <c r="R614"/>
  <c r="P614"/>
  <c r="BK614"/>
  <c r="J614"/>
  <c r="BE614"/>
  <c r="BI611"/>
  <c r="BH611"/>
  <c r="BG611"/>
  <c r="BF611"/>
  <c r="T611"/>
  <c r="R611"/>
  <c r="P611"/>
  <c r="BK611"/>
  <c r="J611"/>
  <c r="BE611"/>
  <c r="BI606"/>
  <c r="BH606"/>
  <c r="BG606"/>
  <c r="BF606"/>
  <c r="T606"/>
  <c r="R606"/>
  <c r="P606"/>
  <c r="BK606"/>
  <c r="J606"/>
  <c r="BE606"/>
  <c r="BI603"/>
  <c r="BH603"/>
  <c r="BG603"/>
  <c r="BF603"/>
  <c r="T603"/>
  <c r="R603"/>
  <c r="P603"/>
  <c r="BK603"/>
  <c r="J603"/>
  <c r="BE603"/>
  <c r="BI598"/>
  <c r="BH598"/>
  <c r="BG598"/>
  <c r="BF598"/>
  <c r="T598"/>
  <c r="R598"/>
  <c r="P598"/>
  <c r="BK598"/>
  <c r="J598"/>
  <c r="BE598"/>
  <c r="BI595"/>
  <c r="BH595"/>
  <c r="BG595"/>
  <c r="BF595"/>
  <c r="T595"/>
  <c r="R595"/>
  <c r="P595"/>
  <c r="BK595"/>
  <c r="J595"/>
  <c r="BE595"/>
  <c r="BI592"/>
  <c r="BH592"/>
  <c r="BG592"/>
  <c r="BF592"/>
  <c r="T592"/>
  <c r="R592"/>
  <c r="P592"/>
  <c r="BK592"/>
  <c r="J592"/>
  <c r="BE592"/>
  <c r="BI589"/>
  <c r="BH589"/>
  <c r="BG589"/>
  <c r="BF589"/>
  <c r="T589"/>
  <c r="R589"/>
  <c r="P589"/>
  <c r="BK589"/>
  <c r="J589"/>
  <c r="BE589"/>
  <c r="BI586"/>
  <c r="BH586"/>
  <c r="BG586"/>
  <c r="BF586"/>
  <c r="T586"/>
  <c r="R586"/>
  <c r="P586"/>
  <c r="BK586"/>
  <c r="J586"/>
  <c r="BE586"/>
  <c r="BI582"/>
  <c r="BH582"/>
  <c r="BG582"/>
  <c r="BF582"/>
  <c r="T582"/>
  <c r="R582"/>
  <c r="P582"/>
  <c r="BK582"/>
  <c r="J582"/>
  <c r="BE582"/>
  <c r="BI578"/>
  <c r="BH578"/>
  <c r="BG578"/>
  <c r="BF578"/>
  <c r="T578"/>
  <c r="R578"/>
  <c r="P578"/>
  <c r="BK578"/>
  <c r="J578"/>
  <c r="BE578"/>
  <c r="BI575"/>
  <c r="BH575"/>
  <c r="BG575"/>
  <c r="BF575"/>
  <c r="T575"/>
  <c r="R575"/>
  <c r="P575"/>
  <c r="BK575"/>
  <c r="J575"/>
  <c r="BE575"/>
  <c r="BI572"/>
  <c r="BH572"/>
  <c r="BG572"/>
  <c r="BF572"/>
  <c r="T572"/>
  <c r="R572"/>
  <c r="P572"/>
  <c r="BK572"/>
  <c r="J572"/>
  <c r="BE572"/>
  <c r="BI568"/>
  <c r="BH568"/>
  <c r="BG568"/>
  <c r="BF568"/>
  <c r="T568"/>
  <c r="R568"/>
  <c r="P568"/>
  <c r="BK568"/>
  <c r="J568"/>
  <c r="BE568"/>
  <c r="BI565"/>
  <c r="BH565"/>
  <c r="BG565"/>
  <c r="BF565"/>
  <c r="T565"/>
  <c r="R565"/>
  <c r="P565"/>
  <c r="BK565"/>
  <c r="J565"/>
  <c r="BE565"/>
  <c r="BI561"/>
  <c r="BH561"/>
  <c r="BG561"/>
  <c r="BF561"/>
  <c r="T561"/>
  <c r="R561"/>
  <c r="P561"/>
  <c r="BK561"/>
  <c r="J561"/>
  <c r="BE561"/>
  <c r="BI558"/>
  <c r="BH558"/>
  <c r="BG558"/>
  <c r="BF558"/>
  <c r="T558"/>
  <c r="R558"/>
  <c r="P558"/>
  <c r="BK558"/>
  <c r="J558"/>
  <c r="BE558"/>
  <c r="BI555"/>
  <c r="BH555"/>
  <c r="BG555"/>
  <c r="BF555"/>
  <c r="T555"/>
  <c r="R555"/>
  <c r="P555"/>
  <c r="BK555"/>
  <c r="J555"/>
  <c r="BE555"/>
  <c r="BI551"/>
  <c r="BH551"/>
  <c r="BG551"/>
  <c r="BF551"/>
  <c r="T551"/>
  <c r="R551"/>
  <c r="P551"/>
  <c r="BK551"/>
  <c r="J551"/>
  <c r="BE551"/>
  <c r="BI547"/>
  <c r="BH547"/>
  <c r="BG547"/>
  <c r="BF547"/>
  <c r="T547"/>
  <c r="R547"/>
  <c r="P547"/>
  <c r="BK547"/>
  <c r="J547"/>
  <c r="BE547"/>
  <c r="BI543"/>
  <c r="BH543"/>
  <c r="BG543"/>
  <c r="BF543"/>
  <c r="T543"/>
  <c r="R543"/>
  <c r="P543"/>
  <c r="BK543"/>
  <c r="J543"/>
  <c r="BE543"/>
  <c r="BI540"/>
  <c r="BH540"/>
  <c r="BG540"/>
  <c r="BF540"/>
  <c r="T540"/>
  <c r="R540"/>
  <c r="P540"/>
  <c r="BK540"/>
  <c r="J540"/>
  <c r="BE540"/>
  <c r="BI536"/>
  <c r="BH536"/>
  <c r="BG536"/>
  <c r="BF536"/>
  <c r="T536"/>
  <c r="R536"/>
  <c r="P536"/>
  <c r="BK536"/>
  <c r="J536"/>
  <c r="BE536"/>
  <c r="BI531"/>
  <c r="BH531"/>
  <c r="BG531"/>
  <c r="BF531"/>
  <c r="T531"/>
  <c r="R531"/>
  <c r="P531"/>
  <c r="BK531"/>
  <c r="J531"/>
  <c r="BE531"/>
  <c r="BI528"/>
  <c r="BH528"/>
  <c r="BG528"/>
  <c r="BF528"/>
  <c r="T528"/>
  <c r="R528"/>
  <c r="P528"/>
  <c r="BK528"/>
  <c r="J528"/>
  <c r="BE528"/>
  <c r="BI524"/>
  <c r="BH524"/>
  <c r="BG524"/>
  <c r="BF524"/>
  <c r="T524"/>
  <c r="R524"/>
  <c r="P524"/>
  <c r="BK524"/>
  <c r="J524"/>
  <c r="BE524"/>
  <c r="BI521"/>
  <c r="BH521"/>
  <c r="BG521"/>
  <c r="BF521"/>
  <c r="T521"/>
  <c r="R521"/>
  <c r="P521"/>
  <c r="BK521"/>
  <c r="J521"/>
  <c r="BE521"/>
  <c r="BI517"/>
  <c r="BH517"/>
  <c r="BG517"/>
  <c r="BF517"/>
  <c r="T517"/>
  <c r="R517"/>
  <c r="P517"/>
  <c r="BK517"/>
  <c r="J517"/>
  <c r="BE517"/>
  <c r="BI514"/>
  <c r="BH514"/>
  <c r="BG514"/>
  <c r="BF514"/>
  <c r="T514"/>
  <c r="R514"/>
  <c r="P514"/>
  <c r="BK514"/>
  <c r="J514"/>
  <c r="BE514"/>
  <c r="BI511"/>
  <c r="BH511"/>
  <c r="BG511"/>
  <c r="BF511"/>
  <c r="T511"/>
  <c r="R511"/>
  <c r="P511"/>
  <c r="BK511"/>
  <c r="J511"/>
  <c r="BE511"/>
  <c r="BI505"/>
  <c r="BH505"/>
  <c r="BG505"/>
  <c r="BF505"/>
  <c r="T505"/>
  <c r="R505"/>
  <c r="P505"/>
  <c r="BK505"/>
  <c r="J505"/>
  <c r="BE505"/>
  <c r="BI502"/>
  <c r="BH502"/>
  <c r="BG502"/>
  <c r="BF502"/>
  <c r="T502"/>
  <c r="R502"/>
  <c r="P502"/>
  <c r="BK502"/>
  <c r="J502"/>
  <c r="BE502"/>
  <c r="BI499"/>
  <c r="BH499"/>
  <c r="BG499"/>
  <c r="BF499"/>
  <c r="T499"/>
  <c r="R499"/>
  <c r="P499"/>
  <c r="BK499"/>
  <c r="J499"/>
  <c r="BE499"/>
  <c r="BI498"/>
  <c r="BH498"/>
  <c r="BG498"/>
  <c r="BF498"/>
  <c r="T498"/>
  <c r="R498"/>
  <c r="P498"/>
  <c r="BK498"/>
  <c r="J498"/>
  <c r="BE498"/>
  <c r="BI494"/>
  <c r="BH494"/>
  <c r="BG494"/>
  <c r="BF494"/>
  <c r="T494"/>
  <c r="R494"/>
  <c r="P494"/>
  <c r="BK494"/>
  <c r="J494"/>
  <c r="BE494"/>
  <c r="BI493"/>
  <c r="BH493"/>
  <c r="BG493"/>
  <c r="BF493"/>
  <c r="T493"/>
  <c r="R493"/>
  <c r="P493"/>
  <c r="BK493"/>
  <c r="J493"/>
  <c r="BE493"/>
  <c r="BI489"/>
  <c r="BH489"/>
  <c r="BG489"/>
  <c r="BF489"/>
  <c r="T489"/>
  <c r="R489"/>
  <c r="P489"/>
  <c r="BK489"/>
  <c r="J489"/>
  <c r="BE489"/>
  <c r="BI486"/>
  <c r="BH486"/>
  <c r="BG486"/>
  <c r="BF486"/>
  <c r="T486"/>
  <c r="R486"/>
  <c r="P486"/>
  <c r="BK486"/>
  <c r="J486"/>
  <c r="BE486"/>
  <c r="BI483"/>
  <c r="BH483"/>
  <c r="BG483"/>
  <c r="BF483"/>
  <c r="T483"/>
  <c r="R483"/>
  <c r="P483"/>
  <c r="BK483"/>
  <c r="J483"/>
  <c r="BE483"/>
  <c r="BI477"/>
  <c r="BH477"/>
  <c r="BG477"/>
  <c r="BF477"/>
  <c r="T477"/>
  <c r="R477"/>
  <c r="P477"/>
  <c r="BK477"/>
  <c r="J477"/>
  <c r="BE477"/>
  <c r="BI474"/>
  <c r="BH474"/>
  <c r="BG474"/>
  <c r="BF474"/>
  <c r="T474"/>
  <c r="R474"/>
  <c r="P474"/>
  <c r="BK474"/>
  <c r="J474"/>
  <c r="BE474"/>
  <c r="BI470"/>
  <c r="BH470"/>
  <c r="BG470"/>
  <c r="BF470"/>
  <c r="T470"/>
  <c r="R470"/>
  <c r="P470"/>
  <c r="BK470"/>
  <c r="J470"/>
  <c r="BE470"/>
  <c r="BI467"/>
  <c r="BH467"/>
  <c r="BG467"/>
  <c r="BF467"/>
  <c r="T467"/>
  <c r="R467"/>
  <c r="P467"/>
  <c r="BK467"/>
  <c r="J467"/>
  <c r="BE467"/>
  <c r="BI463"/>
  <c r="BH463"/>
  <c r="BG463"/>
  <c r="BF463"/>
  <c r="T463"/>
  <c r="R463"/>
  <c r="P463"/>
  <c r="BK463"/>
  <c r="J463"/>
  <c r="BE463"/>
  <c r="BI460"/>
  <c r="BH460"/>
  <c r="BG460"/>
  <c r="BF460"/>
  <c r="T460"/>
  <c r="R460"/>
  <c r="P460"/>
  <c r="BK460"/>
  <c r="J460"/>
  <c r="BE460"/>
  <c r="BI456"/>
  <c r="BH456"/>
  <c r="BG456"/>
  <c r="BF456"/>
  <c r="T456"/>
  <c r="R456"/>
  <c r="P456"/>
  <c r="BK456"/>
  <c r="J456"/>
  <c r="BE456"/>
  <c r="BI453"/>
  <c r="BH453"/>
  <c r="BG453"/>
  <c r="BF453"/>
  <c r="T453"/>
  <c r="R453"/>
  <c r="P453"/>
  <c r="BK453"/>
  <c r="J453"/>
  <c r="BE453"/>
  <c r="BI450"/>
  <c r="BH450"/>
  <c r="BG450"/>
  <c r="BF450"/>
  <c r="T450"/>
  <c r="R450"/>
  <c r="P450"/>
  <c r="BK450"/>
  <c r="J450"/>
  <c r="BE450"/>
  <c r="BI444"/>
  <c r="BH444"/>
  <c r="BG444"/>
  <c r="BF444"/>
  <c r="T444"/>
  <c r="R444"/>
  <c r="P444"/>
  <c r="BK444"/>
  <c r="J444"/>
  <c r="BE444"/>
  <c r="BI441"/>
  <c r="BH441"/>
  <c r="BG441"/>
  <c r="BF441"/>
  <c r="T441"/>
  <c r="R441"/>
  <c r="P441"/>
  <c r="BK441"/>
  <c r="J441"/>
  <c r="BE441"/>
  <c r="BI438"/>
  <c r="BH438"/>
  <c r="BG438"/>
  <c r="BF438"/>
  <c r="T438"/>
  <c r="R438"/>
  <c r="P438"/>
  <c r="BK438"/>
  <c r="J438"/>
  <c r="BE438"/>
  <c r="BI435"/>
  <c r="BH435"/>
  <c r="BG435"/>
  <c r="BF435"/>
  <c r="T435"/>
  <c r="R435"/>
  <c r="P435"/>
  <c r="BK435"/>
  <c r="J435"/>
  <c r="BE435"/>
  <c r="BI432"/>
  <c r="BH432"/>
  <c r="BG432"/>
  <c r="BF432"/>
  <c r="T432"/>
  <c r="R432"/>
  <c r="P432"/>
  <c r="BK432"/>
  <c r="J432"/>
  <c r="BE432"/>
  <c r="BI424"/>
  <c r="BH424"/>
  <c r="BG424"/>
  <c r="BF424"/>
  <c r="T424"/>
  <c r="R424"/>
  <c r="P424"/>
  <c r="BK424"/>
  <c r="J424"/>
  <c r="BE424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/>
  <c r="BI413"/>
  <c r="BH413"/>
  <c r="BG413"/>
  <c r="BF413"/>
  <c r="T413"/>
  <c r="R413"/>
  <c r="P413"/>
  <c r="BK413"/>
  <c r="J413"/>
  <c r="BE413"/>
  <c r="BI410"/>
  <c r="BH410"/>
  <c r="BG410"/>
  <c r="BF410"/>
  <c r="T410"/>
  <c r="R410"/>
  <c r="P410"/>
  <c r="BK410"/>
  <c r="J410"/>
  <c r="BE410"/>
  <c r="BI406"/>
  <c r="BH406"/>
  <c r="BG406"/>
  <c r="BF406"/>
  <c r="T406"/>
  <c r="R406"/>
  <c r="P406"/>
  <c r="BK406"/>
  <c r="J406"/>
  <c r="BE406"/>
  <c r="BI403"/>
  <c r="BH403"/>
  <c r="BG403"/>
  <c r="BF403"/>
  <c r="T403"/>
  <c r="R403"/>
  <c r="P403"/>
  <c r="BK403"/>
  <c r="J403"/>
  <c r="BE403"/>
  <c r="BI400"/>
  <c r="BH400"/>
  <c r="BG400"/>
  <c r="BF400"/>
  <c r="T400"/>
  <c r="T399"/>
  <c r="R400"/>
  <c r="R399"/>
  <c r="P400"/>
  <c r="P399"/>
  <c r="BK400"/>
  <c r="BK399"/>
  <c r="J399"/>
  <c r="J400"/>
  <c r="BE400"/>
  <c r="J64"/>
  <c r="BI397"/>
  <c r="BH397"/>
  <c r="BG397"/>
  <c r="BF397"/>
  <c r="T397"/>
  <c r="R397"/>
  <c r="P397"/>
  <c r="BK397"/>
  <c r="J397"/>
  <c r="BE397"/>
  <c r="BI394"/>
  <c r="BH394"/>
  <c r="BG394"/>
  <c r="BF394"/>
  <c r="T394"/>
  <c r="R394"/>
  <c r="P394"/>
  <c r="BK394"/>
  <c r="J394"/>
  <c r="BE394"/>
  <c r="BI390"/>
  <c r="BH390"/>
  <c r="BG390"/>
  <c r="BF390"/>
  <c r="T390"/>
  <c r="R390"/>
  <c r="P390"/>
  <c r="BK390"/>
  <c r="J390"/>
  <c r="BE390"/>
  <c r="BI387"/>
  <c r="BH387"/>
  <c r="BG387"/>
  <c r="BF387"/>
  <c r="T387"/>
  <c r="R387"/>
  <c r="P387"/>
  <c r="BK387"/>
  <c r="J387"/>
  <c r="BE387"/>
  <c r="BI384"/>
  <c r="BH384"/>
  <c r="BG384"/>
  <c r="BF384"/>
  <c r="T384"/>
  <c r="R384"/>
  <c r="P384"/>
  <c r="BK384"/>
  <c r="J384"/>
  <c r="BE384"/>
  <c r="BI379"/>
  <c r="BH379"/>
  <c r="BG379"/>
  <c r="BF379"/>
  <c r="T379"/>
  <c r="R379"/>
  <c r="P379"/>
  <c r="BK379"/>
  <c r="J379"/>
  <c r="BE379"/>
  <c r="BI376"/>
  <c r="BH376"/>
  <c r="BG376"/>
  <c r="BF376"/>
  <c r="T376"/>
  <c r="R376"/>
  <c r="P376"/>
  <c r="BK376"/>
  <c r="J376"/>
  <c r="BE376"/>
  <c r="BI373"/>
  <c r="BH373"/>
  <c r="BG373"/>
  <c r="BF373"/>
  <c r="T373"/>
  <c r="R373"/>
  <c r="P373"/>
  <c r="BK373"/>
  <c r="J373"/>
  <c r="BE373"/>
  <c r="BI368"/>
  <c r="BH368"/>
  <c r="BG368"/>
  <c r="BF368"/>
  <c r="T368"/>
  <c r="R368"/>
  <c r="P368"/>
  <c r="BK368"/>
  <c r="J368"/>
  <c r="BE368"/>
  <c r="BI363"/>
  <c r="BH363"/>
  <c r="BG363"/>
  <c r="BF363"/>
  <c r="T363"/>
  <c r="R363"/>
  <c r="P363"/>
  <c r="BK363"/>
  <c r="J363"/>
  <c r="BE363"/>
  <c r="BI360"/>
  <c r="BH360"/>
  <c r="BG360"/>
  <c r="BF360"/>
  <c r="T360"/>
  <c r="R360"/>
  <c r="P360"/>
  <c r="BK360"/>
  <c r="J360"/>
  <c r="BE360"/>
  <c r="BI355"/>
  <c r="BH355"/>
  <c r="BG355"/>
  <c r="BF355"/>
  <c r="T355"/>
  <c r="R355"/>
  <c r="P355"/>
  <c r="BK355"/>
  <c r="J355"/>
  <c r="BE355"/>
  <c r="BI349"/>
  <c r="BH349"/>
  <c r="BG349"/>
  <c r="BF349"/>
  <c r="T349"/>
  <c r="R349"/>
  <c r="P349"/>
  <c r="BK349"/>
  <c r="J349"/>
  <c r="BE349"/>
  <c r="BI345"/>
  <c r="BH345"/>
  <c r="BG345"/>
  <c r="BF345"/>
  <c r="T345"/>
  <c r="R345"/>
  <c r="P345"/>
  <c r="BK345"/>
  <c r="J345"/>
  <c r="BE345"/>
  <c r="BI343"/>
  <c r="BH343"/>
  <c r="BG343"/>
  <c r="BF343"/>
  <c r="T343"/>
  <c r="R343"/>
  <c r="P343"/>
  <c r="BK343"/>
  <c r="J343"/>
  <c r="BE343"/>
  <c r="BI341"/>
  <c r="BH341"/>
  <c r="BG341"/>
  <c r="BF341"/>
  <c r="T341"/>
  <c r="R341"/>
  <c r="P341"/>
  <c r="BK341"/>
  <c r="J341"/>
  <c r="BE341"/>
  <c r="BI339"/>
  <c r="BH339"/>
  <c r="BG339"/>
  <c r="BF339"/>
  <c r="T339"/>
  <c r="T338"/>
  <c r="R339"/>
  <c r="R338"/>
  <c r="P339"/>
  <c r="P338"/>
  <c r="BK339"/>
  <c r="BK338"/>
  <c r="J338"/>
  <c r="J339"/>
  <c r="BE339"/>
  <c r="J63"/>
  <c r="BI334"/>
  <c r="BH334"/>
  <c r="BG334"/>
  <c r="BF334"/>
  <c r="T334"/>
  <c r="R334"/>
  <c r="P334"/>
  <c r="BK334"/>
  <c r="J334"/>
  <c r="BE334"/>
  <c r="BI329"/>
  <c r="BH329"/>
  <c r="BG329"/>
  <c r="BF329"/>
  <c r="T329"/>
  <c r="R329"/>
  <c r="P329"/>
  <c r="BK329"/>
  <c r="J329"/>
  <c r="BE329"/>
  <c r="BI317"/>
  <c r="BH317"/>
  <c r="BG317"/>
  <c r="BF317"/>
  <c r="T317"/>
  <c r="T316"/>
  <c r="R317"/>
  <c r="R316"/>
  <c r="P317"/>
  <c r="P316"/>
  <c r="BK317"/>
  <c r="BK316"/>
  <c r="J316"/>
  <c r="J317"/>
  <c r="BE317"/>
  <c r="J62"/>
  <c r="BI314"/>
  <c r="BH314"/>
  <c r="BG314"/>
  <c r="BF314"/>
  <c r="T314"/>
  <c r="R314"/>
  <c r="P314"/>
  <c r="BK314"/>
  <c r="J314"/>
  <c r="BE314"/>
  <c r="BI310"/>
  <c r="BH310"/>
  <c r="BG310"/>
  <c r="BF310"/>
  <c r="T310"/>
  <c r="R310"/>
  <c r="P310"/>
  <c r="BK310"/>
  <c r="J310"/>
  <c r="BE310"/>
  <c r="BI306"/>
  <c r="BH306"/>
  <c r="BG306"/>
  <c r="BF306"/>
  <c r="T306"/>
  <c r="R306"/>
  <c r="P306"/>
  <c r="BK306"/>
  <c r="J306"/>
  <c r="BE306"/>
  <c r="BI304"/>
  <c r="BH304"/>
  <c r="BG304"/>
  <c r="BF304"/>
  <c r="T304"/>
  <c r="R304"/>
  <c r="P304"/>
  <c r="BK304"/>
  <c r="J304"/>
  <c r="BE304"/>
  <c r="BI291"/>
  <c r="BH291"/>
  <c r="BG291"/>
  <c r="BF291"/>
  <c r="T291"/>
  <c r="R291"/>
  <c r="P291"/>
  <c r="BK291"/>
  <c r="J291"/>
  <c r="BE291"/>
  <c r="BI288"/>
  <c r="BH288"/>
  <c r="BG288"/>
  <c r="BF288"/>
  <c r="T288"/>
  <c r="R288"/>
  <c r="P288"/>
  <c r="BK288"/>
  <c r="J288"/>
  <c r="BE288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3"/>
  <c r="BH273"/>
  <c r="BG273"/>
  <c r="BF273"/>
  <c r="T273"/>
  <c r="R273"/>
  <c r="P273"/>
  <c r="BK273"/>
  <c r="J273"/>
  <c r="BE273"/>
  <c r="BI267"/>
  <c r="BH267"/>
  <c r="BG267"/>
  <c r="BF267"/>
  <c r="T267"/>
  <c r="R267"/>
  <c r="P267"/>
  <c r="BK267"/>
  <c r="J267"/>
  <c r="BE267"/>
  <c r="BI264"/>
  <c r="BH264"/>
  <c r="BG264"/>
  <c r="BF264"/>
  <c r="T264"/>
  <c r="R264"/>
  <c r="P264"/>
  <c r="BK264"/>
  <c r="J264"/>
  <c r="BE264"/>
  <c r="BI258"/>
  <c r="BH258"/>
  <c r="BG258"/>
  <c r="BF258"/>
  <c r="T258"/>
  <c r="R258"/>
  <c r="P258"/>
  <c r="BK258"/>
  <c r="J258"/>
  <c r="BE258"/>
  <c r="BI252"/>
  <c r="BH252"/>
  <c r="BG252"/>
  <c r="BF252"/>
  <c r="T252"/>
  <c r="R252"/>
  <c r="P252"/>
  <c r="BK252"/>
  <c r="J252"/>
  <c r="BE252"/>
  <c r="BI249"/>
  <c r="BH249"/>
  <c r="BG249"/>
  <c r="BF249"/>
  <c r="T249"/>
  <c r="R249"/>
  <c r="P249"/>
  <c r="BK249"/>
  <c r="J249"/>
  <c r="BE249"/>
  <c r="BI243"/>
  <c r="BH243"/>
  <c r="BG243"/>
  <c r="BF243"/>
  <c r="T243"/>
  <c r="R243"/>
  <c r="P243"/>
  <c r="BK243"/>
  <c r="J243"/>
  <c r="BE243"/>
  <c r="BI240"/>
  <c r="BH240"/>
  <c r="BG240"/>
  <c r="BF240"/>
  <c r="T240"/>
  <c r="R240"/>
  <c r="P240"/>
  <c r="BK240"/>
  <c r="J240"/>
  <c r="BE240"/>
  <c r="BI235"/>
  <c r="BH235"/>
  <c r="BG235"/>
  <c r="BF235"/>
  <c r="T235"/>
  <c r="R235"/>
  <c r="P235"/>
  <c r="BK235"/>
  <c r="J235"/>
  <c r="BE235"/>
  <c r="BI232"/>
  <c r="BH232"/>
  <c r="BG232"/>
  <c r="BF232"/>
  <c r="T232"/>
  <c r="R232"/>
  <c r="P232"/>
  <c r="BK232"/>
  <c r="J232"/>
  <c r="BE232"/>
  <c r="BI226"/>
  <c r="BH226"/>
  <c r="BG226"/>
  <c r="BF226"/>
  <c r="T226"/>
  <c r="R226"/>
  <c r="P226"/>
  <c r="BK226"/>
  <c r="J226"/>
  <c r="BE226"/>
  <c r="BI213"/>
  <c r="BH213"/>
  <c r="BG213"/>
  <c r="BF213"/>
  <c r="T213"/>
  <c r="R213"/>
  <c r="P213"/>
  <c r="BK213"/>
  <c r="J213"/>
  <c r="BE213"/>
  <c r="BI209"/>
  <c r="BH209"/>
  <c r="BG209"/>
  <c r="BF209"/>
  <c r="T209"/>
  <c r="R209"/>
  <c r="P209"/>
  <c r="BK209"/>
  <c r="J209"/>
  <c r="BE209"/>
  <c r="BI196"/>
  <c r="BH196"/>
  <c r="BG196"/>
  <c r="BF196"/>
  <c r="T196"/>
  <c r="R196"/>
  <c r="P196"/>
  <c r="BK196"/>
  <c r="J196"/>
  <c r="BE196"/>
  <c r="BI192"/>
  <c r="BH192"/>
  <c r="BG192"/>
  <c r="BF192"/>
  <c r="T192"/>
  <c r="R192"/>
  <c r="P192"/>
  <c r="BK192"/>
  <c r="J192"/>
  <c r="BE192"/>
  <c r="BI179"/>
  <c r="BH179"/>
  <c r="BG179"/>
  <c r="BF179"/>
  <c r="T179"/>
  <c r="R179"/>
  <c r="P179"/>
  <c r="BK179"/>
  <c r="J179"/>
  <c r="BE17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46"/>
  <c r="BH146"/>
  <c r="BG146"/>
  <c r="BF146"/>
  <c r="T146"/>
  <c r="R146"/>
  <c r="P146"/>
  <c r="BK146"/>
  <c r="J146"/>
  <c r="BE146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3"/>
  <c r="BH133"/>
  <c r="BG133"/>
  <c r="BF133"/>
  <c r="T133"/>
  <c r="R133"/>
  <c r="P133"/>
  <c r="BK133"/>
  <c r="J133"/>
  <c r="BE133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1"/>
  <c r="BH111"/>
  <c r="BG111"/>
  <c r="BF111"/>
  <c r="T111"/>
  <c r="R111"/>
  <c r="P111"/>
  <c r="BK111"/>
  <c r="J111"/>
  <c r="BE111"/>
  <c r="BI105"/>
  <c r="BH105"/>
  <c r="BG105"/>
  <c r="BF105"/>
  <c r="T105"/>
  <c r="R105"/>
  <c r="P105"/>
  <c r="BK105"/>
  <c r="J105"/>
  <c r="BE105"/>
  <c r="BI102"/>
  <c r="BH102"/>
  <c r="BG102"/>
  <c r="BF102"/>
  <c r="T102"/>
  <c r="R102"/>
  <c r="P102"/>
  <c r="BK102"/>
  <c r="J102"/>
  <c r="BE102"/>
  <c r="BI99"/>
  <c r="BH99"/>
  <c r="BG99"/>
  <c r="BF99"/>
  <c r="T99"/>
  <c r="R99"/>
  <c r="P99"/>
  <c r="BK99"/>
  <c r="J99"/>
  <c r="BE99"/>
  <c r="BI96"/>
  <c r="BH96"/>
  <c r="BG96"/>
  <c r="BF96"/>
  <c r="T96"/>
  <c r="R96"/>
  <c r="P96"/>
  <c r="BK96"/>
  <c r="J96"/>
  <c r="BE96"/>
  <c r="BI93"/>
  <c r="BH93"/>
  <c r="BG93"/>
  <c r="BF93"/>
  <c r="T93"/>
  <c r="R93"/>
  <c r="P93"/>
  <c r="BK93"/>
  <c r="J93"/>
  <c r="BE93"/>
  <c r="BI90"/>
  <c r="F37"/>
  <c i="1" r="BD55"/>
  <c i="2" r="BH90"/>
  <c r="F36"/>
  <c i="1" r="BC55"/>
  <c i="2" r="BG90"/>
  <c r="F35"/>
  <c i="1" r="BB55"/>
  <c i="2" r="BF90"/>
  <c r="J34"/>
  <c i="1" r="AW55"/>
  <c i="2" r="F34"/>
  <c i="1" r="BA55"/>
  <c i="2" r="T90"/>
  <c r="T89"/>
  <c r="T88"/>
  <c r="T87"/>
  <c r="R90"/>
  <c r="R89"/>
  <c r="R88"/>
  <c r="R87"/>
  <c r="P90"/>
  <c r="P89"/>
  <c r="P88"/>
  <c r="P87"/>
  <c i="1" r="AU55"/>
  <c i="2" r="BK90"/>
  <c r="BK89"/>
  <c r="J89"/>
  <c r="BK88"/>
  <c r="J88"/>
  <c r="BK87"/>
  <c r="J87"/>
  <c r="J59"/>
  <c r="J30"/>
  <c i="1" r="AG55"/>
  <c i="2" r="J90"/>
  <c r="BE90"/>
  <c r="J33"/>
  <c i="1" r="AV55"/>
  <c i="2" r="F33"/>
  <c i="1" r="AZ55"/>
  <c i="2" r="J61"/>
  <c r="J60"/>
  <c r="J83"/>
  <c r="F83"/>
  <c r="F81"/>
  <c r="E79"/>
  <c r="J54"/>
  <c r="F54"/>
  <c r="F52"/>
  <c r="E50"/>
  <c r="J39"/>
  <c r="J24"/>
  <c r="E24"/>
  <c r="J84"/>
  <c r="J55"/>
  <c r="J23"/>
  <c r="J18"/>
  <c r="E18"/>
  <c r="F84"/>
  <c r="F55"/>
  <c r="J17"/>
  <c r="J12"/>
  <c r="J81"/>
  <c r="J52"/>
  <c r="E7"/>
  <c r="E77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<sst xmlns="http://schemas.openxmlformats.org/spreadsheetml/2006/main">
  <si>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</si>
  <si>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</si>
  <si>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</si>
  <si>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</si>
  <si>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</si>
  <si>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{ced7a5a8-269c-4065-9832-d2d619c9e112}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</si>
  <si>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</si>
  <si>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</si>
  <si>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</si>
  <si>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</si>
  <si>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</si>
  <si>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</si>
  <si>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</si>
  <si>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</si>
  <si>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19-09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</si>
  <si>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</si>
  <si>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</si>
  <si>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Vodovod Zdislavice</t>
  </si>
  <si>
    <t>KSO:</t>
  </si>
  <si>
    <t/>
  </si>
  <si>
    <t>CC-CZ:</t>
  </si>
  <si>
    <t>Místo:</t>
  </si>
  <si>
    <t>Zdislavice</t>
  </si>
  <si>
    <t>Datum:</t>
  </si>
  <si>
    <t>4. 11. 2019</t>
  </si>
  <si>
    <t>Zadavatel:</t>
  </si>
  <si>
    <t>IČ:</t>
  </si>
  <si>
    <t>Městys Zdislavice</t>
  </si>
  <si>
    <t>DIČ:</t>
  </si>
  <si>
    <t>Uchazeč:</t>
  </si>
  <si>
    <t>Vyplň údaj</t>
  </si>
  <si>
    <t>Projektant:</t>
  </si>
  <si>
    <t>26001187</t>
  </si>
  <si>
    <t>VK CAD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</si>
  <si>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</si>
  <si>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</si>
  <si>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</si>
  <si>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</si>
  <si>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</si>
  <si>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</si>
  <si>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</si>
  <si>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</si>
  <si>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</si>
  <si>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</si>
  <si>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</si>
  <si>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</si>
  <si>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</si>
  <si>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</si>
  <si>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</si>
  <si>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</si>
  <si>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</si>
  <si>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</si>
  <si>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</si>
  <si>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</si>
  <si>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</si>
  <si>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</si>
  <si>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</si>
  <si>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</si>
  <si>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</si>
  <si>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</si>
  <si>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</si>
  <si>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</si>
  <si>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</si>
  <si>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</si>
  <si>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</si>
  <si>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</si>
  <si>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</si>
  <si>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</si>
  <si>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</si>
  <si>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</si>
  <si>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</si>
  <si>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</si>
  <si>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</si>
  <si>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</si>
  <si>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</si>
  <si>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</si>
  <si>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</si>
  <si>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</si>
  <si>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</si>
  <si>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</t>
  </si>
  <si>
    <t>1</t>
  </si>
  <si>
    <t>{0d001c78-ed71-47be-ac7f-d41b6339cff4}</t>
  </si>
  <si>
    <t>2</t>
  </si>
  <si>
    <t>VON</t>
  </si>
  <si>
    <t>Vedlejší a ostatní náklady</t>
  </si>
  <si>
    <t>{f5073736-4b31-4162-8711-c364ad428f92}</t>
  </si>
  <si>
    <t>KRYCÍ LIST SOUPISU PRACÍ</t>
  </si>
  <si>
    <t>Objekt:</t>
  </si>
  <si>
    <t>SO 01 - Vodovod Zdislavice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</si>
  <si>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</si>
  <si>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</si>
  <si>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</si>
  <si>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</si>
  <si>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</si>
  <si>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</si>
  <si>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</si>
  <si>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</si>
  <si>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</si>
  <si>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</si>
  <si>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</si>
  <si>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</si>
  <si>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</si>
  <si>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</si>
  <si>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</si>
  <si>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</si>
  <si>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</si>
  <si>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</si>
  <si>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</si>
  <si>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</si>
  <si>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</si>
  <si>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</si>
  <si>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</si>
  <si>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</si>
  <si>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</si>
  <si>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</si>
  <si>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</si>
  <si>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</si>
  <si>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</si>
  <si>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</si>
  <si>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</si>
  <si>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</si>
  <si>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</si>
  <si>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2019 01</t>
  </si>
  <si>
    <t>4</t>
  </si>
  <si>
    <t>-1554993102</t>
  </si>
  <si>
    <t>PSC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</si>
  <si>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</si>
  <si>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VV</t>
  </si>
  <si>
    <t>3*2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</si>
  <si>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</si>
  <si>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</si>
  <si>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2127871974</t>
  </si>
  <si>
    <t>3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</si>
  <si>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</si>
  <si>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</si>
  <si>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571328379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</si>
  <si>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</si>
  <si>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"odstranění betonu, tl. 150mm" 7*0,9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</si>
  <si>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</si>
  <si>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</si>
  <si>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-1015837336</t>
  </si>
  <si>
    <t>"odstranění kameniva u komunikace provizorní, tl. 300mm" 377*(0,9+0,25+0,25)</t>
  </si>
  <si>
    <t>5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</si>
  <si>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</si>
  <si>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</si>
  <si>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-986916069</t>
  </si>
  <si>
    <t>"odstranění živice u komunikace provizorní, tl. 100mm" 377*(0,9+0,25+0,25)</t>
  </si>
  <si>
    <t>6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</si>
  <si>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</si>
  <si>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</si>
  <si>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1615214388</t>
  </si>
  <si>
    <t>"odstranění kameniva u zámkové dlažby, tl. 200mm" 3*0,9</t>
  </si>
  <si>
    <t>"odstranění kameniva u dlažby, tl. 170mm" 3*0,9</t>
  </si>
  <si>
    <t>"odstranění kameniva u štěrkové cesty, tl. 200mm" 32*0,9</t>
  </si>
  <si>
    <t>Součet</t>
  </si>
  <si>
    <t>7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</si>
  <si>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</si>
  <si>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</si>
  <si>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627472315</t>
  </si>
  <si>
    <t>"odstranění živice u komunikace, tl. 100mm" 10*(0,9+0,25+0,25)</t>
  </si>
  <si>
    <t>8</t>
  </si>
  <si>
    <t>113107325</t>
  </si>
  <si>
    <t>Odstranění podkladů nebo krytů strojně plochy jednotlivě do 50 m2 s přemístěním hmot na skládku na vzdálenost do 3 m nebo s naložením na dopravní prostředek z kameniva hrubého drceného, o tl. vrstvy přes 400 do 500 mm</t>
  </si>
  <si>
    <t>974914900</t>
  </si>
  <si>
    <t>"odstranění kameniva u SUS, tl. 450mm" 8*(0,9+0,25+0,25)</t>
  </si>
  <si>
    <t>9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</si>
  <si>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</si>
  <si>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</si>
  <si>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730449167</t>
  </si>
  <si>
    <t>10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</si>
  <si>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</si>
  <si>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</si>
  <si>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-1275957738</t>
  </si>
  <si>
    <t>"odstranění asfaltu u SUS, tl. 150mm" 8*(0,9+0,5+0,5)</t>
  </si>
  <si>
    <t>11</t>
  </si>
  <si>
    <t>115101202</t>
  </si>
  <si>
    <t>Čerpání vody na dopravní výšku do 10 m s uvažovaným průměrným přítokem přes 500 do 1 000 l/min</t>
  </si>
  <si>
    <t>hod</t>
  </si>
  <si>
    <t>1022989059</t>
  </si>
  <si>
    <t xml:space="preserve">Poznámka k souboru cen:_x000d_
1. Ceny jsou určeny pro čerpání ve dne, v noci, v pracovní dny i ve dnech pracovního klidu._x000d_
2. Ceny nelze použít pro čerpání vody při snižování hladiny podzemní vody soustavou čerpacích jehel; toto snižování hladiny vody se oceňuje cenami souborů cen:_x000d_
a) 115 20-12 Čerpací jehla,_x000d_
b) 115 20-13 Montáž a demontáž zařízení čerpací a odsávací stanice,_x000d_
c) 115 20-14 Montáž, opotřebení a demontáž sběrného potrubí,_x000d_
d) 115 20-15 Montáž a demontáž odpadního potrubí,_x000d_
e) 115 20-16 Odsávání a čerpání vody sběrným potrubím._x000d_
3. V cenách jsou započteny i náklady na odpadní potrubí v délce do 20 m, na lešení pod čerpadla a pod odpadní potrubí. Pro převedení vody na vzdálenost větší než 20 m se použijí položky souboru cen 115 00-11 Převedení vody potrubím tohoto katalogu._x000d_
4. V cenách nejsou započteny náklady na zřízení čerpacích jímek nebo projektovaných studní:_x000d_
a) kopaných; tyto se oceňují příslušnými cenami části A02 Zemní práce pro objekty oborů 821 až 828,_x000d_
b) vrtaných; tyto se oceňují příslušnými cenami katalogu 800-2 Zvláštní zakládání objektů._x000d_
5. Doba, po kterou nejsou čerpadla v činnosti, se neoceňuje. Výjimkou je přerušení čerpání vody na dobu do 15 minut jednotlivě; toto přerušení se od doby čerpání neodečítá._x000d_
6. Dopravní výškou vody se rozumí svislá vzdálenost mezi hladinou vody v jímce sníženou čerpáním a vodorovnou rovinou proloženou osou nejvyššího bodu výtlačného potrubí._x000d_
7. Množství jednotek se určuje v hodinách doby, po kterou je jednotlivé čerpadlo, popř. celý soubor čerpadel v činnosti._x000d_
8. Počet měrných jednotek se určí samostatně za každé čerpací místo (jámu, studnu, šachtu)_x000d_
</t>
  </si>
  <si>
    <t>12</t>
  </si>
  <si>
    <t>115101302</t>
  </si>
  <si>
    <t>Pohotovost záložní čerpací soupravy pro dopravní výšku do 10 m s uvažovaným průměrným přítokem přes 500 do 1 000 l/min</t>
  </si>
  <si>
    <t>den</t>
  </si>
  <si>
    <t>-1304691654</t>
  </si>
  <si>
    <t xml:space="preserve">Poznámka k souboru cen:_x000d_
1. V ceně nejsou započteny náklady na sací a výtlačné potrubí, příp. na odpadní žlaby a náklady na lešení pod čerpadlo a pod potrubí nebo pod odpadní žlaby, na energii a na záložní zdroje energie._x000d_
2. Oceňují se všechny kalendářní dny od skončení montáže do započetí demontáže čerpací soupravy s odečtením kalendářních dnů, ve kterých je tato souprava v činnosti._x000d_
3. Pohotovost záložní čerpací soupravy se oceňuje jen se souhlasem investora a to tehdy, mohla-li by porucha v čerpání ohrozit bezpečnost pracujících nebo budované dílo, příp. termín výstavby._x000d_
4. Dopravní výškou vody se rozumí svislá vzdálenost mezi hladinou vody v jímce sníženou čerpáním a vodorovnou rovinou, proloženou osou nejvyššího bodu výtlačného potrubí._x000d_
5. Počet měrných jednotek se určí samostatně za každé čerpací místo (jámu, studnu, šachtu)_x000d_
6. Pokud projekt předepíše zřízení samostatného sacího nebo výtlačného potrubí, oceňují se tyto náklady cenami souboru cen 115 00-11 Převedení vody potrubím._x000d_
</t>
  </si>
  <si>
    <t>13</t>
  </si>
  <si>
    <t>119001412R</t>
  </si>
  <si>
    <t xml:space="preserve"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</t>
  </si>
  <si>
    <t>m</t>
  </si>
  <si>
    <t>-1141227662</t>
  </si>
  <si>
    <t xml:space="preserve">Poznámka k souboru cen:_x000d_
1. Ceny nelze použít pro dočasné zajištění potrubí v provozu pod tlakem přes 1 MPa a potrubí nebo jiných vedení v provozu u nichž investor zakazuje použít při vykopávce kovové nástroje nebo nářadí._x000d_
2. Ztížení vykopávky v blízkosti vedení, potrubí a stok ve výkopišti nebo podél jeho stěn se oceňuje cenami souboru cen 120 00- . . a 130 00- . . Příplatky za ztížení vykopávky._x000d_
</t>
  </si>
  <si>
    <t>zajištění stávajícího potrubí</t>
  </si>
  <si>
    <t>"kanalizace" 20</t>
  </si>
  <si>
    <t>"vodovod" 4</t>
  </si>
  <si>
    <t>14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</si>
  <si>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</si>
  <si>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</si>
  <si>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-849752774</t>
  </si>
  <si>
    <t>zajištění stávajících sítí - kabelů</t>
  </si>
  <si>
    <t>"kabely ČEZ" 15</t>
  </si>
  <si>
    <t>"kabely O2" 3</t>
  </si>
  <si>
    <t>121101103</t>
  </si>
  <si>
    <t>Sejmutí ornice nebo lesní půdy s vodorovným přemístěním na hromady v místě upotřebení nebo na dočasné či trvalé skládky se složením, na vzdálenost přes 100 do 250 m</t>
  </si>
  <si>
    <t>m3</t>
  </si>
  <si>
    <t>-1217445430</t>
  </si>
  <si>
    <t xml:space="preserve">Poznámka k souboru cen:_x000d_
1. V cenách jsou započteny i náklady na příp. nutné naložení sejmuté ornice na dopravní prostředek._x000d_
2. V cenách nejsou započteny náklady na odstranění nevhodných přimísenin (kamenů, kořenů apod.); tyto práce se ocení individuálně._x000d_
3. Množství ornice odebírané ze skládek se do objemu vykopávek pro volbu cen podle množství nezapočítává. Ceny souboru cen 122 . 0-11 Odkopávky a prokopávky nezapažené, se volí pro ornici odebíranou z projektovaných dočasných skládek;_x000d_
a) na staveništi podle součtu objemu ze všech skládek,_x000d_
b) mimo staveniště podle objemu každé skládky zvlášť._x000d_
4. Uložení ornice na skládky se oceňuje podle ustanovení v poznámkách č. 1 a 2 k ceně 171 20-1201 Uložení sypaniny na skládky. Složení ornice na hromady v místě upotřebení se neoceňuje._x000d_
5. Odebírá-li se ornice z projektované dočasné skládky, oceňuje se její naložení a přemístění podle čl. 3172 Všeobecných podmínek tohoto katalogu._x000d_
6. Přemísťuje-li se ornice na vzdálenost větší něž 250 m, vzdálenost 50 m se pro určení vzdálenosti vodorovného přemístění neodečítá a ocení se sejmutí a přemístění bez ohledu na ustanovení pozn. č. 1 takto:_x000d_
a) sejmutí ornice na vzdálenost 50m cenou 121 10-1101;_x000d_
b) naložení příslušnou cenou souboru cen 167 10- . ._x000d_
c) vodorovné přemístění cenami souboru cen 162 . 0- . . Vodorovné přemístění výkopku._x000d_
7. Sejmutí podorničí se oceňuje cenami odkopávek s přihlédnutím k ustanovení čl. 3112 Všeobecných podmínek tohoto katalogu._x000d_
</t>
  </si>
  <si>
    <t>141*0,9*0,25</t>
  </si>
  <si>
    <t>16</t>
  </si>
  <si>
    <t>130001101</t>
  </si>
  <si>
    <t>Příplatek k cenám hloubených vykopávek za ztížení vykopávky v blízkosti podzemního vedení nebo výbušnin pro jakoukoliv třídu horniny</t>
  </si>
  <si>
    <t>846011840</t>
  </si>
  <si>
    <t xml:space="preserve">Poznámka k souboru cen:_x000d_
1. Cena je určena:_x000d_
a) i pro soubor cen 123 . 0-21 Vykopávky zářezů se šikmými stěnami pro podzemní vedení části A 02,_x000d_
b) pro podzemní vedení procházející hloubenou vykopávkou nebo uložené ve stěně výkopu při jakékoliv hloubce vedení pod původním terénem nebo jeho výšce nade dnem výkopu a jakémkoliv směru vedení ke stranám výkopu;_x000d_
c) pro výbušniny nezaložené dodavatelem._x000d_
2. Cenu lze použít i tehdy, narazí-li se na vedení nebo výbušninu až při vykopávce a to pro zbývající objem výkopu, který je projektantem nebo investorem označen, v němž by toto nebo jiné nepředvídané vedení nebo výbušnina mohlo být uloženo. Toto ustanovení neplatí pro objem hornin tř. 6 a 7._x000d_
3. Cenu nelze použít pro ztížení vykopávky v blízkosti podzemních vedení nebo výbušnin, u nichž je projektem zakázáno použít při vykopávce kovové nástroje nebo nářadí._x000d_
4. Množství ztížení vykopávky v blízkosti_x000d_
a) podzemního vedení, jehož půdorysná a výšková poloha_x000d_
- je v projektu uvedena, se určí jako objem myšleného hranolu, jehož průřez je pravidelný čtyřúhelník jehož horní vodorovná a obě svislé strany jsou ve vzdálenosti 0,5 m a dolní vodorovná hrana ve vzdálenosti 1 m od přilehlého vnějšího líce vedení, příp. jeho obalu a délka se rovná osové délce vedení ve výkopišti nebo délce vedení ve stěně výkopu. Vymezí-li projekt větší prostor, v němž je nutno při vykopávce postupovat opatrně, lze použít cena pro celý objem výkopu v tomto prostoru. Od takto zjištěného množství se odečítá objem vedení i s příp. se vyskytujícím obalem;_x000d_
- není v projektu uvedena, avšak která podle projektu nebo sdělení investora jsou pravděpodobně ve výkopišti uložena, se rovná objemu výkopu, který je projektantem nebo investorem označen._x000d_
b) výbušniny, určí vždy projektant nebo investor, ať je v projektu uvedeno či neuvedeno._x000d_
5. Je-li vedení uloženo ve výkopišti tak, že se vykopávka v celém výše popsaném objemu nevykopává, např. blízko stěn nebo dna výkopu, oceňuje se ztížení vykopávky jen pro tu část objemu, v níž se ztížená vykopávka provádí._x000d_
6. Jsou-li ve výkopišti dvě vedení položena tak blízko sebe, že se výše uvedené objemy pro obě vedení pronikají, určí se množství ztížení vykopávky tak, aby se pronik započetl jen jednou._x000d_
7. Objem ztížení vykopávky se od celkového objemu výkopu neodečítá._x000d_
8. Dočasné zajištění různých podzemních vedení ve výkopišti se oceňuje cenami souboru cen 119 00-14 Dočasné zajištění podzemního potrubí nebo vedení ve výkopišti._x000d_
</t>
  </si>
  <si>
    <t>ztížené vykopávky v blízkosti stávajících inženýrských sítí, předepsán ruční výkop</t>
  </si>
  <si>
    <t>(5,775+5,775+758,871)*0,05</t>
  </si>
  <si>
    <t>17</t>
  </si>
  <si>
    <t>131201201</t>
  </si>
  <si>
    <t>Hloubení zapažených jam a zářezů s urovnáním dna do předepsaného profilu a spádu v hornině tř. 3 do 100 m3</t>
  </si>
  <si>
    <t>1389765051</t>
  </si>
  <si>
    <t xml:space="preserve">Poznámka k souboru cen:_x000d_
1. V cenách jsou započteny i náklady na případné nutné přemístění výkopku ve výkopišti a na přehození výkopku na přilehlém terénu na vzdálenost do 3 m od okraje jámy nebo naložení na dopravní prostředek._x000d_
2. Hloubení zapažených jam hloubky přes 16 m se oceňuje individuálně._x000d_
3. Náklady na svislé přemístění výkopku nad 1 m hloubky se určí dle ustanovení článku č. 3161 všeobecných podmínek katalogu._x000d_
4. Výpočet objemu vykopávky v pazených prostorách se stanovuje dle přílohy č. 4 tohoto ceníku._x000d_
</t>
  </si>
  <si>
    <t>napojení na stávající vodovod, tř. 3-50%, tř. 4-50%</t>
  </si>
  <si>
    <t>2*(1,5*1,5*(1,8-0,40))</t>
  </si>
  <si>
    <t>1*(2,5*1,5*(1,8-0,40))</t>
  </si>
  <si>
    <t>Mezisoučet</t>
  </si>
  <si>
    <t>11,55*0,50</t>
  </si>
  <si>
    <t>18</t>
  </si>
  <si>
    <t>131201209</t>
  </si>
  <si>
    <t>Hloubení zapažených jam a zářezů s urovnáním dna do předepsaného profilu a spádu Příplatek k cenám za lepivost horniny tř. 3</t>
  </si>
  <si>
    <t>1791247666</t>
  </si>
  <si>
    <t>5,775*0,30</t>
  </si>
  <si>
    <t>19</t>
  </si>
  <si>
    <t>131301201</t>
  </si>
  <si>
    <t>Hloubení zapažených jam a zářezů s urovnáním dna do předepsaného profilu a spádu v hornině tř. 4 do 100 m3</t>
  </si>
  <si>
    <t>813582178</t>
  </si>
  <si>
    <t>20</t>
  </si>
  <si>
    <t>131301209</t>
  </si>
  <si>
    <t>Hloubení zapažených jam a zářezů s urovnáním dna do předepsaného profilu a spádu Příplatek k cenám za lepivost horniny tř. 4</t>
  </si>
  <si>
    <t>390465749</t>
  </si>
  <si>
    <t>132101202</t>
  </si>
  <si>
    <t>Hloubení zapažených i nezapažených rýh šířky přes 600 do 2 000 mm s urovnáním dna do předepsaného profilu a spádu v horninách tř. 1 a 2 přes 100 do 1 000 m3</t>
  </si>
  <si>
    <t>-1615535806</t>
  </si>
  <si>
    <t xml:space="preserve">Poznámka k souboru cen:_x000d_
1. V cenách jsou započteny i náklady na případné nutné přemístění výkopku ve výkopišti na vzdálenost do 3 m a na přehození výkopku na přilehlém terénu na vzdálenost do 5 m od okraje jámy nebo naložení na dopravní prostředek._x000d_
2. Hloubení rýh při lesnicko-technických melioracích se oceňuje:_x000d_
a) ve stržích cenami platnými pro objem výkopu do 100 m3, i když skutečný objem výkopu je větší,_x000d_
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m3._x000d_
3. Náklady na svislé přemístění výkopku nad 1 m hloubky se určí dle ustanovení článku č. 3161 všeobecných podmínek katalogu._x000d_
4. Předepisuje-li projekt hloubit rýhy 5 až 7 bez použití trhavin, oceňuje se toto hloubení:_x000d_
a) v suchu nebo mokru cenami 138 40-1201, 138 50-1201 a 138 60-1201 Dolamování hloubených vykopávek,_x000d_
b) v tekoucí vodě při jakékoliv její rychlosti individuálně._x000d_
5. Ceny nelze použít pro hloubení rýh a hloubky přes 16 m. Tyto práce se oceňují individuálně._x000d_
</t>
  </si>
  <si>
    <t>rozdělení hornin: tř. 1,2-10%, tř. 3-50%, tř. 4-35%, tř. 5-5%</t>
  </si>
  <si>
    <t>"SÚS" 8*0,9*(1,8-0,60)</t>
  </si>
  <si>
    <t>"komunikace provizorka" 377*0,9*(1,8-0,40)</t>
  </si>
  <si>
    <t>"komunikace" 10*0,9*(1,8-0,40)</t>
  </si>
  <si>
    <t>"zámkovka" 3*0,9*(1,8-0,29)</t>
  </si>
  <si>
    <t>"dlažba" 3*0,9*(1,8-0,24)</t>
  </si>
  <si>
    <t>"zeleň" 141*0,9*(1,8-0,25)</t>
  </si>
  <si>
    <t>"štěrk" 32*0,9*(1,8-0,20)</t>
  </si>
  <si>
    <t>"beton" 7*0,9*(1,8-0,15)</t>
  </si>
  <si>
    <t>757,719*0,1</t>
  </si>
  <si>
    <t>22</t>
  </si>
  <si>
    <t>132201202</t>
  </si>
  <si>
    <t>Hloubení zapažených i nezapažených rýh šířky přes 600 do 2 000 mm s urovnáním dna do předepsaného profilu a spádu v hornině tř. 3 přes 100 do 1 000 m3</t>
  </si>
  <si>
    <t>505601059</t>
  </si>
  <si>
    <t>757,719*0,5</t>
  </si>
  <si>
    <t>23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</si>
  <si>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</si>
  <si>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</si>
  <si>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-345031627</t>
  </si>
  <si>
    <t>lepivost 30%</t>
  </si>
  <si>
    <t>378,860*0,3</t>
  </si>
  <si>
    <t>24</t>
  </si>
  <si>
    <t>132301202</t>
  </si>
  <si>
    <t>Hloubení zapažených i nezapažených rýh šířky přes 600 do 2 000 mm s urovnáním dna do předepsaného profilu a spádu v hornině tř. 4 přes 100 do 1 000 m3</t>
  </si>
  <si>
    <t>1175318948</t>
  </si>
  <si>
    <t>757,719*0,35</t>
  </si>
  <si>
    <t>25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</si>
  <si>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</si>
  <si>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</si>
  <si>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-450398800</t>
  </si>
  <si>
    <t>265,202*0,3</t>
  </si>
  <si>
    <t>26</t>
  </si>
  <si>
    <t>132401201</t>
  </si>
  <si>
    <t>Hloubení zapažených i nezapažených rýh šířky přes 600 do 2 000 mm s urovnáním dna do předepsaného profilu a spádu s použitím trhavin v hornině tř. 5 pro jakékoliv množství</t>
  </si>
  <si>
    <t>774903329</t>
  </si>
  <si>
    <t>757,719*0,05</t>
  </si>
  <si>
    <t>27</t>
  </si>
  <si>
    <t>151101101</t>
  </si>
  <si>
    <t>Zřízení pažení a rozepření stěn rýh pro podzemní vedení pro všechny šířky rýhy příložné pro jakoukoliv mezerovitost, hloubky do 2 m</t>
  </si>
  <si>
    <t>-426865842</t>
  </si>
  <si>
    <t xml:space="preserve">Poznámka k souboru cen:_x000d_
1. Ceny jsou určeny pro roubení a rozepření stěn i jiných výkopů se svislými stěnami, pokud jsou tyto výkopy pro podzemní vedení rozměru do 1 250 mm._x000d_
2. Plocha mezer mezi pažinami příložného pažení se od plochy příložného pažení neodečítá; nezapažené plochy u pažení zátažného nebo hnaného se od plochy pažení odečítají._x000d_
3. Předepisuje-li projekt:_x000d_
a) ponechat pažení ve výkopu, oceňuje se toto pažení cenami souboru cen 151 . 0-19 Pažení stěn s ponecháním a rozepření stěn cenami souboru cen 151 . 0-13 Zřízení rozepření zapažených stěn výkopů,_x000d_
b) vzepření stěn, oceňuje se toto odstranění pažení stěn výkopu cenami souboru cen 151 . 0-12 Pažení stěn a vzepření stěn cenami souboru cen 151 . 0-14 odstranění vzepření stěn,_x000d_
c) kotvení stěn, oceňuje se toto Odstranění pažení stěn cenami souboru cen 151 . 0-12 Pažení stěn a kotvení stěn příslušnými cenami katalogu 800-2 Zvláštní zakládání objektů._x000d_
</t>
  </si>
  <si>
    <t>bilance zemncíh prací, vzorové uložení potrubí, 20% příložné pažení, 80% pažící boxy</t>
  </si>
  <si>
    <t>(581*1,8*2)*0,2</t>
  </si>
  <si>
    <t>"pažení u jam" 2*(4*1,5*1,8)+1*(2*2,5*1,8+2*1,5*1,8)</t>
  </si>
  <si>
    <t>28</t>
  </si>
  <si>
    <t>151101111</t>
  </si>
  <si>
    <t>Odstranění pažení a rozepření stěn rýh pro podzemní vedení s uložením materiálu na vzdálenost do 3 m od kraje výkopu příložné, hloubky do 2 m</t>
  </si>
  <si>
    <t>696913149</t>
  </si>
  <si>
    <t>viz zřízení pažení</t>
  </si>
  <si>
    <t>454,32</t>
  </si>
  <si>
    <t>29</t>
  </si>
  <si>
    <t>151811131</t>
  </si>
  <si>
    <t>Zřízení pažicích boxů pro pažení a rozepření stěn rýh podzemního vedení hloubka výkopu do 4 m, šířka do 1,2 m</t>
  </si>
  <si>
    <t>1901562107</t>
  </si>
  <si>
    <t xml:space="preserve">Poznámka k souboru cen:_x000d_
1. Množství měrných jednotek pažicích boxů se určuje v m2 celkové zapažené plochy (započítávají se obě strany výkopu)._x000d_
</t>
  </si>
  <si>
    <t>(581*1,8*2)*0,8</t>
  </si>
  <si>
    <t>30</t>
  </si>
  <si>
    <t>151811231</t>
  </si>
  <si>
    <t>Odstranění pažicích boxů pro pažení a rozepření stěn rýh podzemního vedení hloubka výkopu do 4 m, šířka do 1,2 m</t>
  </si>
  <si>
    <t>1929830270</t>
  </si>
  <si>
    <t>viz zřízení</t>
  </si>
  <si>
    <t>1673,28</t>
  </si>
  <si>
    <t>31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</si>
  <si>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</si>
  <si>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</si>
  <si>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-554508846</t>
  </si>
  <si>
    <t xml:space="preserve">Poznámka k souboru cen:_x000d_
1. Ceny -1151 až -1158 lze použít i pro svislé přemístění materiálu a stavební suti z konstrukcí ze zdiva cihelného nebo kamenného, z betonu prostého, prokládaného, železového i předpjatého, pokud tyto konstrukce byly vybourány ve výkopišti._x000d_
2. Ceny pro hloubku přes 1 do 2,5 m, přes 2,5 m do 4 m atd. jsou určeny pro svislé přemístění výkopku od 0 do 2,5 m, od 0 do 4 m atd._x000d_
3. Množství materiálu i stavební suti z rozbouraných konstrukcí pro přemístění se rovná objemu konstrukcí před rozbouráním._x000d_
</t>
  </si>
  <si>
    <t>svislé přemístění výkopku - dle úvodu ceníku uvažováno 50% z celkového množství, jámy 100%</t>
  </si>
  <si>
    <t>"rýhy" (75,772+378,86+265,202)*0,5</t>
  </si>
  <si>
    <t>"jámy" 11,55</t>
  </si>
  <si>
    <t>32</t>
  </si>
  <si>
    <t>161101151</t>
  </si>
  <si>
    <t>Svislé přemístění výkopku bez naložení do dopravní nádoby avšak s vyprázdněním dopravní nádoby na hromadu nebo do dopravního prostředku z horniny tř. 5 až 7, při hloubce výkopu přes 1 do 2,5 m</t>
  </si>
  <si>
    <t>993149627</t>
  </si>
  <si>
    <t xml:space="preserve">"svislé přemístění zeminy tř. 5-množství 50% dle úvodu ceníku" 37,866*0,5 </t>
  </si>
  <si>
    <t>33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</si>
  <si>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</si>
  <si>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</si>
  <si>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1525698486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</si>
  <si>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</si>
  <si>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zemina na meziskládku a zpět</t>
  </si>
  <si>
    <t>"ornice" (141*0,9*0,25)*2</t>
  </si>
  <si>
    <t>"zemina" 132,608*2</t>
  </si>
  <si>
    <t>34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</si>
  <si>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</si>
  <si>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</si>
  <si>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1900605622</t>
  </si>
  <si>
    <t>viz uložení sypaniny na skládky</t>
  </si>
  <si>
    <t>"rýhy, odpočet zemina tř.5, zemina pro zpětný zásyp" 757,719-37,866-132,608</t>
  </si>
  <si>
    <t>"jámy" 5,775+5,775</t>
  </si>
  <si>
    <t>35</t>
  </si>
  <si>
    <t>162701151</t>
  </si>
  <si>
    <t>Vodorovné přemístění výkopku nebo sypaniny po suchu na obvyklém dopravním prostředku, bez naložení výkopku, avšak se složením bez rozhrnutí z horniny tř. 5 až 7 na vzdálenost přes 5 000 do 6 000 m</t>
  </si>
  <si>
    <t>2145779287</t>
  </si>
  <si>
    <t>"zemina tř. 5" 37,866</t>
  </si>
  <si>
    <t>36</t>
  </si>
  <si>
    <t>167101102</t>
  </si>
  <si>
    <t>Nakládání, skládání a překládání neulehlého výkopku nebo sypaniny nakládání, množství přes 100 m3, z hornin tř. 1 až 4</t>
  </si>
  <si>
    <t>-192501684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</si>
  <si>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-1155._x000d_
2. Ceny -1105 a -1155 jsou určeny pro nakládání, překládání a vykládání na vzdálenost_x000d_
a) do 20 m vodorovně; vodorovná vzdálenost se měří od těžnice lodi k těžnici druhé lodi, nebo k těžišti hromady na břehu nebo k těžišti dopravního prostředku na suchu,_x000d_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3. Množství měrných jednotek se určí v rostlém stavu horniny._x000d_
</t>
  </si>
  <si>
    <t>nakládání ornice a zeminy potřebné pro zpětný zásyp</t>
  </si>
  <si>
    <t>"ornice" 141*0,9*0,25</t>
  </si>
  <si>
    <t>"zemina pro zásyp" 132,608</t>
  </si>
  <si>
    <t>37</t>
  </si>
  <si>
    <t>171201201</t>
  </si>
  <si>
    <t>Uložení sypaniny na skládky</t>
  </si>
  <si>
    <t>104332625</t>
  </si>
  <si>
    <t xml:space="preserve">Poznámka k souboru cen:_x000d_
1. Cena -1201 je určena i pro:_x000d_
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skládky;_x000d_
b) zasypání koryt vodotečí a prohlubní v terénu bez předepsaného zhutnění sypaniny;_x000d_
c) uložení výkopku pod vodou do prohlubní ve dně vodotečí nebo nádrží._x000d_
2. Cenu -1201 nelze použít pro uložení výkopku nebo ornice:_x000d_
a) při vykopávkách pro podzemní vedení podél hrany výkopu, z něhož byl výkopek získán, a to ani tehdy, jestliže se výkopek po vyhození z výkopu na povrch území ještě dále přemisťuje na hromady podél výkopu;_x000d_
b) na dočasné skládky, které nejsou předepsány projektem;_x000d_
c) na dočasné skládky předepsané projektem tak, že na 1 m2 projektem určené plochy této skládky připadají nejvýše 2 m3 výkopku nebo ornice (viz. též poznámku č. 1 a);_x000d_
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neoceňuje._x000d_
e) na trvalé skládky s předepsaným zhutněním; toto uložení výkopku se oceňuje cenami souboru cen 171 . 0- . . Uložení sypaniny do násypů._x000d_
3. V ceně -1201 jsou započteny i náklady na rozprostření sypaniny ve vrstvách s hrubým urovnáním na skládce._x000d_
4. V ceně -1201 nejsou započteny náklady na získání skládek ani na poplatky za skládku._x000d_
5. Množství jednotek uložení výkopku (sypaniny) se určí v m3 uloženého výkopku (sypaniny),v rostlém stavu zpravidla ve výkopišti._x000d_
</t>
  </si>
  <si>
    <t>odvoz přebytečné zeminy na skládku</t>
  </si>
  <si>
    <t>"zemina tř. 1-4" 598,795</t>
  </si>
  <si>
    <t>38</t>
  </si>
  <si>
    <t>171201211</t>
  </si>
  <si>
    <t>Uložení sypaniny poplatek za uložení sypaniny na skládce (skládkovné)</t>
  </si>
  <si>
    <t>t</t>
  </si>
  <si>
    <t>971209040</t>
  </si>
  <si>
    <t>636,661*1,8 "Přepočtené koeficientem množství</t>
  </si>
  <si>
    <t>39</t>
  </si>
  <si>
    <t>174101101</t>
  </si>
  <si>
    <t>Zásyp sypaninou z jakékoliv horniny s uložením výkopku ve vrstvách se zhutněním jam, šachet, rýh nebo kolem objektů v těchto vykopávkách</t>
  </si>
  <si>
    <t>642920850</t>
  </si>
  <si>
    <t xml:space="preserve">Poznámka k souboru cen:_x000d_
1. Ceny 174 10- . . jsou určeny pro zhutněné zásypy s mírou zhutnění:_x000d_
a) z hornin soudržných do 100 % PS,_x000d_
b) z hornin nesoudržných do I(d) 0,9,_x000d_
c) z hornin kamenitých pro jakoukoliv míru zhutnění._x000d_
2. Je-li projektem předepsáno vyšší zhutnění, podle bodu a) a b) poznámky č 1., ocení se zásyp individuálně._x000d_
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 betonových a železobetonových trub v polních a lučních tratích se oceňuje cenou -1101 Zásyp sypaninou rýh bez ohledu na šířku kanálu; cena obsahuje i náklady na ruční nezhutněný zásyp výšky do 200 mm nad vrchol potrubí._x000d_
4. V cenách 10-1101, 10-1103, 20-1101 a 20-1103 je započteno přemístění sypaniny ze vzdálenosti 10 m od kraje výkopu nebo zasypávaného prostoru, měřeno k těžišti skládky._x000d_
5. V ceně 10-1102 je započteno přemístění sypaniny ze vzdálenosti 15 m od hrany zasypávaného prostoru, měřeno k těžišti skládky._x000d_
6. Objem zásypu je rozdíl objemu výkopu a objemu do něho vestavěných konstrukcí nebo uložených vedení i s 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._x000d_
7. Odklizení zbylého výkopku po provedení zásypu zářezů se šikmými stěnami pro podzemní vedení nebo zásypu jam a rýh pro podzemní vedení se oceňuje, je-li objem zbylého výkopku:_x000d_
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výkopku;_x000d_
b) přes 1 m3 na 1 m vedení, jestliže projekt předepíše, že se zbylý výkopek bude odklízet zároveň s 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8._x000d_
8. Rozprostření zbylého výkopku podél výkopu a nad výkopem po provedení zásypů zářezů se šikmými stěnami pro podzemní vedení nebo zásypu jam a rýh pro podzemní vedení se oceňuje:_x000d_
a) cenou 171 20-1101 Uložení sypaniny do nezhutněných násypů, není-li projektem předepsáno zhutnění rozprostřeného zbylého výkopku,_x000d_
b) cenou 171 10-1111 Uložení sypaniny do násypů z hornin sypkých, je-li předepsáno zhutnění rozprostřeného zbylého výkopku, a to v objemu vypočteném podle poznámky č.6, příp. zmenšeném o objem výkopku, který byl již odklizen._x000d_
9. Míru zhutnění předepisuje projekt._x000d_
</t>
  </si>
  <si>
    <t>P</t>
  </si>
  <si>
    <t>Poznámka k položce:_x000d_
zemina pro zpětný zásyp v zeleni: 196,695-12,69-51,397=132,608m3 vytěžené zeminy_x000d_
hloubení v zeleni 196,695m3_x000d_
lože v zeleni - 12,69m3_x000d_
obsyp v zeleni - 51,397m3</t>
  </si>
  <si>
    <t>"celkem hloubení rýhy+jámy" 757,719+11,55</t>
  </si>
  <si>
    <t>"odpočet lože" -52,29</t>
  </si>
  <si>
    <t>"odpočet obsyp" -222,872</t>
  </si>
  <si>
    <t>40</t>
  </si>
  <si>
    <t>M</t>
  </si>
  <si>
    <t>58331200</t>
  </si>
  <si>
    <t>štěrkopísek netříděný zásypový</t>
  </si>
  <si>
    <t>1806331023</t>
  </si>
  <si>
    <t>od zásypu odečten zásyp v zeleni, kde je použit vykopaný materiál</t>
  </si>
  <si>
    <t>(494,107-132,608)*1,8</t>
  </si>
  <si>
    <t>41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</si>
  <si>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</si>
  <si>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</si>
  <si>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1511282872</t>
  </si>
  <si>
    <t xml:space="preserve">Poznámka k souboru cen:_x000d_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konstrukcí)._x000d_
2. Míru zhutnění předepisuje projekt._x000d_
3. V cenách nejsou zahrnuty náklady na nakupovanou sypaninu. Tato se oceňuje ve specifikaci._x000d_
4. V cenách nejsou zahrnuty náklady na prohození sypaniny, tyto náklady se oceňují položkou 17511-1109 Příplatek za prohození sypaniny._x000d_
</t>
  </si>
  <si>
    <t>"SÚS" 8*0,9*0,410</t>
  </si>
  <si>
    <t>"komunikace provizorka" 352*0,9*0,410+25*0,9*0,332</t>
  </si>
  <si>
    <t>"komunikace" 10*0,9*0,410</t>
  </si>
  <si>
    <t>"zámkovka" 3*0,9*0,340</t>
  </si>
  <si>
    <t>"dlažba" 3*0,9*0,410</t>
  </si>
  <si>
    <t>"zeleň" 132*0,9*0,410+9*0,9*0,332</t>
  </si>
  <si>
    <t>"štěrk" 25*0,9*0,410+7*0,9*0,332</t>
  </si>
  <si>
    <t>"beton" 7*0,9*0,410</t>
  </si>
  <si>
    <t>"jámy při napojení" 2*(1,5*1,5*(1,8-0,40))</t>
  </si>
  <si>
    <t>"jáma při napojení" 1*(2,5*1,5*(1,8-0,40))</t>
  </si>
  <si>
    <t>42</t>
  </si>
  <si>
    <t>58337302</t>
  </si>
  <si>
    <t>štěrkopísek frakce 0/16</t>
  </si>
  <si>
    <t>-1134911996</t>
  </si>
  <si>
    <t>222,872*2</t>
  </si>
  <si>
    <t>43</t>
  </si>
  <si>
    <t>181301104</t>
  </si>
  <si>
    <t>Rozprostření a urovnání ornice v rovině nebo ve svahu sklonu do 1:5 při souvislé ploše do 500 m2, tl. vrstvy přes 200 do 250 mm</t>
  </si>
  <si>
    <t>-494019430</t>
  </si>
  <si>
    <t xml:space="preserve">Poznámka k souboru cen:_x000d_
1. V ceně jsou započteny i náklady na případné nutné přemístění hromad nebo dočasných skládek na místo spotřeby ze vzdálenosti do 30 m._x000d_
2. V ceně nejsou započteny náklady na získání ornice; toto získání se oceňuje cenami souboru cen 121 10-11 Sejmutí ornice._x000d_
3. Případné nakládání ornice, v souvislosti s pozn. č. 2 se oceňuje cenami souboru cen 167 10-11 Nakládání, skládání a překládání neulehlého výkopku nebo sypaniny._x000d_
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neodečítá._x000d_
</t>
  </si>
  <si>
    <t>viz vzorové uložení potrubí</t>
  </si>
  <si>
    <t>141*0,9</t>
  </si>
  <si>
    <t>44</t>
  </si>
  <si>
    <t>181411131</t>
  </si>
  <si>
    <t>Založení trávníku na půdě předem připravené plochy do 1000 m2 výsevem včetně utažení parkového v rovině nebo na svahu do 1:5</t>
  </si>
  <si>
    <t>-641242014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</si>
  <si>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</si>
  <si>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viz rozprostření zeminy</t>
  </si>
  <si>
    <t>126,90</t>
  </si>
  <si>
    <t>45</t>
  </si>
  <si>
    <t>005724100</t>
  </si>
  <si>
    <t>osivo směs travní parková</t>
  </si>
  <si>
    <t>kg</t>
  </si>
  <si>
    <t>791407772</t>
  </si>
  <si>
    <t>126,90*0,015 "Přepočtené koeficientem množství</t>
  </si>
  <si>
    <t>Vodorovné konstrukce</t>
  </si>
  <si>
    <t>46</t>
  </si>
  <si>
    <t>451573111</t>
  </si>
  <si>
    <t>Lože pod potrubí, stoky a drobné objekty v otevřeném výkopu z písku a štěrkopísku do 63 mm</t>
  </si>
  <si>
    <t>867064316</t>
  </si>
  <si>
    <t xml:space="preserve">Poznámka k souboru cen:_x000d_
1. Ceny -1111 a -1192 lze použít i pro zřízení sběrných vrstev nad drenážními trubkami._x000d_
2. V cenách -5111 a -1192 jsou započteny i náklady na prohození výkopku získaného při zemních pracích._x000d_
</t>
  </si>
  <si>
    <t>Poznámka k položce:_x000d_
viz bilance zemních prací</t>
  </si>
  <si>
    <t>"SÚS" 8*0,9*0,1</t>
  </si>
  <si>
    <t>"komunikace provizorka" 377*0,9*0,1</t>
  </si>
  <si>
    <t>"komunikace" 10*0,9*0,1</t>
  </si>
  <si>
    <t>"zámkovka" 3*0,9*0,1</t>
  </si>
  <si>
    <t>"dlažba" 3*0,9*0,1</t>
  </si>
  <si>
    <t>"zeleň" 141*0,9*0,1</t>
  </si>
  <si>
    <t>"štěrk" 32*0,9*0,1</t>
  </si>
  <si>
    <t>"beton" 7*0,9*0,1</t>
  </si>
  <si>
    <t>47</t>
  </si>
  <si>
    <t>452313141</t>
  </si>
  <si>
    <t>Podkladní a zajišťovací konstrukce z betonu prostého v otevřeném výkopu bloky pro potrubí z betonu tř. C 16/20</t>
  </si>
  <si>
    <t>1080545890</t>
  </si>
  <si>
    <t xml:space="preserve">Poznámka k souboru cen:_x000d_
1. Ceny -1121 až -1181 a -1192 lze použít i pro ochrannou vrstvu pod železobetonové konstrukce._x000d_
2. Ceny -2121 až -2181 a -2192 jsou určeny pro jakékoliv úkosy sedel._x000d_
</t>
  </si>
  <si>
    <t>D.4 Kladečscké schéma</t>
  </si>
  <si>
    <t>(0,5*0,5*0,5)*24</t>
  </si>
  <si>
    <t>48</t>
  </si>
  <si>
    <t>452353101</t>
  </si>
  <si>
    <t>Bednění podkladních a zajišťovacích konstrukcí v otevřeném výkopu bloků pro potrubí</t>
  </si>
  <si>
    <t>827062557</t>
  </si>
  <si>
    <t>D.5 Kladečscké schéma</t>
  </si>
  <si>
    <t>včetně odbednění</t>
  </si>
  <si>
    <t>0,5*0,5*3*24</t>
  </si>
  <si>
    <t>Komunikace pozemní</t>
  </si>
  <si>
    <t>49</t>
  </si>
  <si>
    <t>564251111</t>
  </si>
  <si>
    <t>Podklad nebo podsyp ze štěrkopísku ŠP s rozprostřením, vlhčením a zhutněním, po zhutnění tl. 150 mm</t>
  </si>
  <si>
    <t>264435167</t>
  </si>
  <si>
    <t>"štěrkopísek u SUS" 8*(0,9+0,25+0,25)</t>
  </si>
  <si>
    <t>50</t>
  </si>
  <si>
    <t>564831111</t>
  </si>
  <si>
    <t>Podklad ze štěrkodrti ŠD s rozprostřením a zhutněním, po zhutnění tl. 100 mm</t>
  </si>
  <si>
    <t>-1000391126</t>
  </si>
  <si>
    <t>"dočasná horní vrstva u provizorní komunikace" 377*(0,9+0,25+0,25)</t>
  </si>
  <si>
    <t>51</t>
  </si>
  <si>
    <t>564851113</t>
  </si>
  <si>
    <t>Podklad ze štěrkodrti ŠD s rozprostřením a zhutněním, po zhutnění tl. 170 mm</t>
  </si>
  <si>
    <t>53773608</t>
  </si>
  <si>
    <t>"podklad u dlažby" 3*0,9</t>
  </si>
  <si>
    <t>52</t>
  </si>
  <si>
    <t>564861111</t>
  </si>
  <si>
    <t>Podklad ze štěrkodrti ŠD s rozprostřením a zhutněním, po zhutnění tl. 200 mm</t>
  </si>
  <si>
    <t>-417080440</t>
  </si>
  <si>
    <t>"podklad u štěrkové cesty" 32*0,9</t>
  </si>
  <si>
    <t>"podklad u zámkové dlažby" 3*0,9</t>
  </si>
  <si>
    <t>53</t>
  </si>
  <si>
    <t>564871116</t>
  </si>
  <si>
    <t>Podklad ze štěrkodrti ŠD s rozprostřením a zhutněním, po zhutnění tl. 300 mm</t>
  </si>
  <si>
    <t>868569574</t>
  </si>
  <si>
    <t>"hutněný štěrk u SUS" 8*(0,9+0,25+0,25)</t>
  </si>
  <si>
    <t xml:space="preserve">"podklad u komunikace provizorní, ŠD 0/32mm" 377*(0,9+0,25+0,25) </t>
  </si>
  <si>
    <t>"podklad u komunikace, ŠD 0/32mm" 10*(0,9+0,25+0,25)</t>
  </si>
  <si>
    <t>"podklad u jam" 2*(2*2)+1*(3*2)</t>
  </si>
  <si>
    <t>54</t>
  </si>
  <si>
    <t>565135111</t>
  </si>
  <si>
    <t>Asfaltový beton vrstva podkladní ACP 16 (obalované kamenivo střednězrnné - OKS) s rozprostřením a zhutněním v pruhu šířky do 3 m, po zhutnění tl. 50 mm</t>
  </si>
  <si>
    <t>-896567845</t>
  </si>
  <si>
    <t xml:space="preserve">Poznámka k souboru cen:_x000d_
1. ČSN EN 13108-1 připouští pro ACP 16 pouze tl. 50 až 80 mm._x000d_
</t>
  </si>
  <si>
    <t>"asfalt u komunikace" 10*(0,9+0,25+0,25)</t>
  </si>
  <si>
    <t>"asfalt u jam" 2*(2*2)+1*(3*2)</t>
  </si>
  <si>
    <t>55</t>
  </si>
  <si>
    <t>565175111</t>
  </si>
  <si>
    <t>Asfaltový beton vrstva podkladní ACP 16 (obalované kamenivo střednězrnné - OKS) s rozprostřením a zhutněním v pruhu šířky do 3 m, po zhutnění tl. 100 mm</t>
  </si>
  <si>
    <t>-1268319066</t>
  </si>
  <si>
    <t>"asfalt u SUS" 8*(0,9+0,5+0,5)</t>
  </si>
  <si>
    <t>56</t>
  </si>
  <si>
    <t>573111112</t>
  </si>
  <si>
    <t>Postřik infiltrační PI z asfaltu silničního s posypem kamenivem, v množství 1,00 kg/m2</t>
  </si>
  <si>
    <t>993195644</t>
  </si>
  <si>
    <t>"postřik u SUS" 8*(0,9+0,5+0,5)</t>
  </si>
  <si>
    <t>"postřik u komunikace" 10*(0,9+0,25+0,25)</t>
  </si>
  <si>
    <t>"postřik u jam" 2*(2*2)+1*(3*2)</t>
  </si>
  <si>
    <t>57</t>
  </si>
  <si>
    <t>573211109</t>
  </si>
  <si>
    <t>Postřik spojovací PS bez posypu kamenivem z asfaltu silničního, v množství 0,50 kg/m2</t>
  </si>
  <si>
    <t>945528307</t>
  </si>
  <si>
    <t>58</t>
  </si>
  <si>
    <t>573312111</t>
  </si>
  <si>
    <t>Prolití podkladu nebo krytu z kameniva asfaltem, v množství 3,00 kg/m2</t>
  </si>
  <si>
    <t>-1344842745</t>
  </si>
  <si>
    <t xml:space="preserve">Poznámka k souboru cen:_x000d_
1. V cenách nejsou započteny náklady na posyp kamenivem, které se oceňuje takto :_x000d_
a) posyp včetně zhutnění cenami souboru cen 571 90- . . Posyp podkladu nebo krytu části A 01 tohoto katalogu,_x000d_
b) posyp bez zhutnění cenami souboru cen 572 40-41 Posyp podkladu nebo krytu části C 01 tohoto katalogu._x000d_
</t>
  </si>
  <si>
    <t>"komunikace ze štěrku s postřikem" 32*0,9</t>
  </si>
  <si>
    <t>59</t>
  </si>
  <si>
    <t>577144111</t>
  </si>
  <si>
    <t>Asfaltový beton vrstva obrusná ACO 11 (ABS) s rozprostřením a se zhutněním z nemodifikovaného asfaltu v pruhu šířky do 3 m tř. I, po zhutnění tl. 50 mm</t>
  </si>
  <si>
    <t>1141857643</t>
  </si>
  <si>
    <t xml:space="preserve">Poznámka k souboru cen:_x000d_
1. ČSN EN 13108-1 připouští pro ACO 11 pouze tl. 35 až 50 mm._x000d_
</t>
  </si>
  <si>
    <t>60</t>
  </si>
  <si>
    <t>-739298528</t>
  </si>
  <si>
    <t>61</t>
  </si>
  <si>
    <t>581124115</t>
  </si>
  <si>
    <t>Kryt z prostého betonu komunikací pro pěší tl. 150 mm</t>
  </si>
  <si>
    <t>-572581691</t>
  </si>
  <si>
    <t xml:space="preserve">Poznámka k souboru cen:_x000d_
1. V cenách nejsou započteny náklady na popř. projektem předepsané:_x000d_
a) živičné postřiky, nátěry nebo mezivrstvy, které se oceňují cenami souborů cen stavebního dílu 57 Kryty pozemních komunikací,_x000d_
b) vložky z lepenky, které se oceňují cenami souboru cen 919 7. -51 Vložka pod litý asfalt,_x000d_
c) dilatační spáry řezané a vkládané, které se oceňují cenami souborů cen 911 11-1 Řezání dilatačních spár a 911 12-. Těsnění dilatačních spár,_x000d_
d) postřiky povrchu ochrannou emulzí, které se oceňují cenou 919 74-8111 Postřik cementobetonového povrchu krytu nebo podkladu ochrannou emulzí,_x000d_
e) ošetření povrchu betonového krytu vodou, které se oceňují cenou 919 74-1111 Ošetření cementobetonové plochy vodou._x000d_
</t>
  </si>
  <si>
    <t>"betonová vrstva tl. 150mm" 7*0,9</t>
  </si>
  <si>
    <t>62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</si>
  <si>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</si>
  <si>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</si>
  <si>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622981261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</si>
  <si>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</si>
  <si>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>"dlažba zámková pěší, 80% původního materiálu" 3*(0,9+0,55+0,55)</t>
  </si>
  <si>
    <t>63</t>
  </si>
  <si>
    <t>59245212</t>
  </si>
  <si>
    <t>dlažba zámková profilová základní 196x161x60mm přírodní</t>
  </si>
  <si>
    <t>1822488529</t>
  </si>
  <si>
    <t>Poznámka k položce:_x000d_
spotřeba: 50 kus/m2</t>
  </si>
  <si>
    <t>viz kladení dlažby</t>
  </si>
  <si>
    <t>6*0,2</t>
  </si>
  <si>
    <t>64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</si>
  <si>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</si>
  <si>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</si>
  <si>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-468270507</t>
  </si>
  <si>
    <t xml:space="preserve">Poznámka k souboru cen:_x000d_
1. V cenách jsou započteny i náklady na dodání hmot pro lože a na dodání materiálu pro výplň spár._x000d_
2. V cenách nejsou započteny náklady na dodání dlaždic, které se oceňují ve specifikaci; ztratné lze dohodnout u plochy_x000d_
a) do 100 m2 ve výši 3 %,_x000d_
b) přes 100 do 300 m2 ve výši 2 %,_x000d_
c) přes 300 m2 ve výši 1 %._x000d_
3. Část lože přesahující tloušťku 30 mm se oceňuje cenami souboru cen 451 . . -9 . Příplatek za každých dalších 10 mm tloušťky podkladu nebo lože._x000d_
</t>
  </si>
  <si>
    <t>"kladení dlažby 30x30, přípojky, 80% původního materiálu"3*(0,9+0,55+0,55)</t>
  </si>
  <si>
    <t>65</t>
  </si>
  <si>
    <t>592456000</t>
  </si>
  <si>
    <t>dlažba desková betonová 500x500x50mm přírodní</t>
  </si>
  <si>
    <t>-242742868</t>
  </si>
  <si>
    <t>Trubní vedení</t>
  </si>
  <si>
    <t>66</t>
  </si>
  <si>
    <t>850311811</t>
  </si>
  <si>
    <t>Bourání stávajícího potrubí z trub litinových hrdlových nebo přírubových v otevřeném výkopu DN do 150</t>
  </si>
  <si>
    <t>-417341503</t>
  </si>
  <si>
    <t xml:space="preserve">Poznámka k souboru cen:_x000d_
1. V cenách jsou započteny náklady na bourání potrubí včetně tvarovek._x000d_
2. Ceny jsou určeny pro bourání vodovodního a kanalizačního potrubí._x000d_
</t>
  </si>
  <si>
    <t>"potrubí DN 100" 5</t>
  </si>
  <si>
    <t>67</t>
  </si>
  <si>
    <t>850311811R</t>
  </si>
  <si>
    <t>Bourání stávajícího potrubí z trub azbestocementových DN 100</t>
  </si>
  <si>
    <t>-2093639258</t>
  </si>
  <si>
    <t>"potrubí DN 100" 10</t>
  </si>
  <si>
    <t>68</t>
  </si>
  <si>
    <t>857242122</t>
  </si>
  <si>
    <t>Montáž litinových tvarovek na potrubí litinovém tlakovém jednoosých na potrubí z trub přírubových v otevřeném výkopu, kanálu nebo v šachtě DN 80</t>
  </si>
  <si>
    <t>kus</t>
  </si>
  <si>
    <t>-1447528451</t>
  </si>
  <si>
    <t xml:space="preserve">Poznámka k souboru cen:_x000d_
1. V cenách souboru cen nejsou započteny náklady na:_x000d_
a) dodání tvarovek; tyto se oceňují ve specifikaci,_x000d_
b) podkladní konstrukci ze štěrkopísku - podkladní vrstva ze štěrkopísku se oceňuje cenou 564 28-111 Podklad ze štěrkopísku._x000d_
2. V cenách 857 ..-1141, -1151, -3141 a -3151 nejsou započteny náklady nadodání těsnících nebo zámkových kroužků; tyto se oceňují ve specifikaci._x000d_
</t>
  </si>
  <si>
    <t>D.4 Kladečské schéma</t>
  </si>
  <si>
    <t>"tvarovka N 80" 4</t>
  </si>
  <si>
    <t>69</t>
  </si>
  <si>
    <t>55254047</t>
  </si>
  <si>
    <t>koleno 90° s patkou přírubové litinové vodovodní N-kus PN 10/40 DN 80</t>
  </si>
  <si>
    <t>-832141290</t>
  </si>
  <si>
    <t>"patkové koleno DN 80" 4</t>
  </si>
  <si>
    <t>70</t>
  </si>
  <si>
    <t>857242192</t>
  </si>
  <si>
    <t>Montáž litinových tvarovek na potrubí litinovém tlakovém jednoosých na potrubí z trub přírubových Příplatek k ceně za práce ve štole, v uzavřeném kanálu nebo v objektech DN od 80 do 250</t>
  </si>
  <si>
    <t>1603890887</t>
  </si>
  <si>
    <t>příplatek za práci ve stávající vodoměrné šachtě</t>
  </si>
  <si>
    <t>71</t>
  </si>
  <si>
    <t>857261131</t>
  </si>
  <si>
    <t>Montáž litinových tvarovek na potrubí litinovém tlakovém jednoosých na potrubí z trub hrdlových v otevřeném výkopu, kanálu nebo v šachtě s integrovaným těsněním DN 100</t>
  </si>
  <si>
    <t>-956050610</t>
  </si>
  <si>
    <t>72</t>
  </si>
  <si>
    <t>RM.8.3</t>
  </si>
  <si>
    <t xml:space="preserve">Potrubní spojka jištěná proti posuvu hrdlo-hrdlo  DN 100</t>
  </si>
  <si>
    <t>-1956675801</t>
  </si>
  <si>
    <t>73</t>
  </si>
  <si>
    <t>857262122</t>
  </si>
  <si>
    <t>Montáž litinových tvarovek na potrubí litinovém tlakovém jednoosých na potrubí z trub přírubových v otevřeném výkopu, kanálu nebo v šachtě DN 100</t>
  </si>
  <si>
    <t>550150624</t>
  </si>
  <si>
    <t>"TP kus" 1</t>
  </si>
  <si>
    <t>"redukce 100/80" 1</t>
  </si>
  <si>
    <t>"spojka hrdlo-příruba DN 100" 1</t>
  </si>
  <si>
    <t>"spojka redukovaná 100/80" 1</t>
  </si>
  <si>
    <t>74</t>
  </si>
  <si>
    <t>55259815</t>
  </si>
  <si>
    <t>přechod přírubový tvárná litina DN 100/80 L200mm</t>
  </si>
  <si>
    <t>-890564872</t>
  </si>
  <si>
    <t>75</t>
  </si>
  <si>
    <t>55253263</t>
  </si>
  <si>
    <t xml:space="preserve">trouba přírubová litinová vodovodní  PN 10/16 DN 100 dl 1000mm</t>
  </si>
  <si>
    <t>-1312781369</t>
  </si>
  <si>
    <t>"litina tvárná TP 100x1000" 1</t>
  </si>
  <si>
    <t>76</t>
  </si>
  <si>
    <t>31951004</t>
  </si>
  <si>
    <t xml:space="preserve">Potrubní spojka jištěná proti posuvu hrdlo-příruba  DN 100</t>
  </si>
  <si>
    <t>1245066413</t>
  </si>
  <si>
    <t>77</t>
  </si>
  <si>
    <t>RM.8.2</t>
  </si>
  <si>
    <t>SPOJKA REDUKOVANÁ 100/80 (104-132/85-105)</t>
  </si>
  <si>
    <t>1405712075</t>
  </si>
  <si>
    <t>"spojka redukovaná hrdlo-příruba" 1</t>
  </si>
  <si>
    <t>78</t>
  </si>
  <si>
    <t>857264122</t>
  </si>
  <si>
    <t>Montáž litinových tvarovek na potrubí litinovém tlakovém odbočných na potrubí z trub přírubových v otevřeném výkopu, kanálu nebo v šachtě DN 100</t>
  </si>
  <si>
    <t>-1576884988</t>
  </si>
  <si>
    <t>"T kus 100/80" 3</t>
  </si>
  <si>
    <t>"T kus 100/100" 1</t>
  </si>
  <si>
    <t>79</t>
  </si>
  <si>
    <t>55250718</t>
  </si>
  <si>
    <t>tvarovka přírubová s přírubovou odbočkou T-DN 100x80 PN 10-16 natural</t>
  </si>
  <si>
    <t>1113285982</t>
  </si>
  <si>
    <t>80</t>
  </si>
  <si>
    <t>55250714</t>
  </si>
  <si>
    <t>tvarovka přírubová s přírubovou odbočkou T-DN 100x100 PN 10-16 natural</t>
  </si>
  <si>
    <t>76490165</t>
  </si>
  <si>
    <t>81</t>
  </si>
  <si>
    <t>871161211</t>
  </si>
  <si>
    <t>Montáž vodovodního potrubí z plastů v otevřeném výkopu z polyetylenu PE 100 svařovaných elektrotvarovkou SDR 11/PN16 D 32 x 3,0 mm</t>
  </si>
  <si>
    <t>-1215212176</t>
  </si>
  <si>
    <t xml:space="preserve">Poznámka k souboru cen:_x000d_
1. V cenách potrubí nejsou započteny náklady na:_x000d_
a) dodání potrubí; potrubí se oceňuje ve specifikaci; ztratné lze dohodnout u trub polyetylénových ve výši 1,5 %; u trub z tvrdého PVC ve výši 3 %,_x000d_
b) dodání tvarovek; tvarovky se oceňují ve specifikaci._x000d_
2. Ceny -2111 jsou určeny i pro plošné kolektory primárních okruhů tepelných čerpadel._x000d_
</t>
  </si>
  <si>
    <t>82</t>
  </si>
  <si>
    <t>28613524</t>
  </si>
  <si>
    <t>potrubí třívrstvé PE100 RC SDR11 32x3,0 dl 12m</t>
  </si>
  <si>
    <t>2077381533</t>
  </si>
  <si>
    <t>83</t>
  </si>
  <si>
    <t>871171211</t>
  </si>
  <si>
    <t>Montáž vodovodního potrubí z plastů v otevřeném výkopu z polyetylenu PE 100 svařovaných elektrotvarovkou SDR 11/PN16 D 40 x 3,7 mm</t>
  </si>
  <si>
    <t>-1780630236</t>
  </si>
  <si>
    <t>84</t>
  </si>
  <si>
    <t>28613525</t>
  </si>
  <si>
    <t>potrubí třívrstvé PE100 RC SDR11 40x3,70 dl 12m</t>
  </si>
  <si>
    <t>739126302</t>
  </si>
  <si>
    <t>85</t>
  </si>
  <si>
    <t>871251221</t>
  </si>
  <si>
    <t>Montáž vodovodního potrubí z plastů v otevřeném výkopu z polyetylenu PE 100 svařovaných elektrotvarovkou SDR 17/PN10 D 110 x 6,6 mm</t>
  </si>
  <si>
    <t>-448121167</t>
  </si>
  <si>
    <t>537</t>
  </si>
  <si>
    <t>86</t>
  </si>
  <si>
    <t>28613576</t>
  </si>
  <si>
    <t>potrubí dvouvrstvé PE100 RC SDR17 110x6,6 dl 12m</t>
  </si>
  <si>
    <t>226666636</t>
  </si>
  <si>
    <t>87</t>
  </si>
  <si>
    <t>877161101R</t>
  </si>
  <si>
    <t>Montáž tvarovek na vodovodním plastovém potrubí z polyetylenu PE 100 elektrotvarovek SDR 11/PN16 spojek, oblouků nebo redukcí d 32, d 40</t>
  </si>
  <si>
    <t>1382227712</t>
  </si>
  <si>
    <t xml:space="preserve">Poznámka k souboru cen:_x000d_
1. V cenách montáže tvarovek nejsou započteny náklady na dodání tvarovek. Tyto náklady se oceňují ve specifikaci._x000d_
</t>
  </si>
  <si>
    <t>"spojka d32" 20</t>
  </si>
  <si>
    <t>"spojka d40" 2</t>
  </si>
  <si>
    <t>88</t>
  </si>
  <si>
    <t>R.8.1</t>
  </si>
  <si>
    <t>mechanická spojka pro potrubí z PE DN 25 (d32)</t>
  </si>
  <si>
    <t>872978458</t>
  </si>
  <si>
    <t>89</t>
  </si>
  <si>
    <t>R.8.4</t>
  </si>
  <si>
    <t>mechanická spojka pro potrubí z PE DN 32 (d40)</t>
  </si>
  <si>
    <t>494644073</t>
  </si>
  <si>
    <t>90</t>
  </si>
  <si>
    <t>877161118</t>
  </si>
  <si>
    <t>Montáž tvarovek na vodovodním plastovém potrubí z polyetylenu PE 100 elektrotvarovek SDR 11/PN16 záslepek d 32</t>
  </si>
  <si>
    <t>-116138673</t>
  </si>
  <si>
    <t>91</t>
  </si>
  <si>
    <t>28615020</t>
  </si>
  <si>
    <t>elektrozáslepka SDR 11 PE 100 PN 16 D 32mm</t>
  </si>
  <si>
    <t>-1378453364</t>
  </si>
  <si>
    <t>92</t>
  </si>
  <si>
    <t>877261101</t>
  </si>
  <si>
    <t>Montáž tvarovek na vodovodním plastovém potrubí z polyetylenu PE 100 elektrotvarovek SDR 11/PN16 spojek, oblouků nebo redukcí d 110</t>
  </si>
  <si>
    <t>682059337</t>
  </si>
  <si>
    <t>70+16+16</t>
  </si>
  <si>
    <t>93</t>
  </si>
  <si>
    <t>28615975</t>
  </si>
  <si>
    <t>elektrospojka SDR 11 PE 100 PN 16 D 110mm</t>
  </si>
  <si>
    <t>22382398</t>
  </si>
  <si>
    <t>94</t>
  </si>
  <si>
    <t>28653136</t>
  </si>
  <si>
    <t>nákružek lemový PE 100 SDR 11 110mm</t>
  </si>
  <si>
    <t>-916193140</t>
  </si>
  <si>
    <t>95</t>
  </si>
  <si>
    <t>28654410</t>
  </si>
  <si>
    <t>příruba volná k lemovému nákružku z polypropylénu 110</t>
  </si>
  <si>
    <t>-705918568</t>
  </si>
  <si>
    <t>96</t>
  </si>
  <si>
    <t>877261110R</t>
  </si>
  <si>
    <t>Montáž tvarovek na vodovodním plastovém potrubí z polyetylenu PE 100 elektrotvarovek SDR 17 kolen 30°, 45° d 110</t>
  </si>
  <si>
    <t>1737022911</t>
  </si>
  <si>
    <t>"koleno 30°" 3</t>
  </si>
  <si>
    <t>"koleno 45°" 9</t>
  </si>
  <si>
    <t>97</t>
  </si>
  <si>
    <t>28614949</t>
  </si>
  <si>
    <t>elektrokoleno 45° PE 100 PN 16 D 110mm</t>
  </si>
  <si>
    <t>-2138506411</t>
  </si>
  <si>
    <t>98</t>
  </si>
  <si>
    <t>28614949R</t>
  </si>
  <si>
    <t>elektrokoleno 30° PE 100 PN 16 D 110mm</t>
  </si>
  <si>
    <t>-403385800</t>
  </si>
  <si>
    <t>99</t>
  </si>
  <si>
    <t>877261210</t>
  </si>
  <si>
    <t>Montáž tvarovek na vodovodním plastovém potrubí z polyetylenu PE 100 svařovaných na tupo SDR 11/PN16 kolen 15°, 30° nebo 45° d 110</t>
  </si>
  <si>
    <t>561555664</t>
  </si>
  <si>
    <t>100</t>
  </si>
  <si>
    <t>28614853R</t>
  </si>
  <si>
    <t>koleno 15° SDR 17 PE 100 PN 10 D 110mm</t>
  </si>
  <si>
    <t>1269495689</t>
  </si>
  <si>
    <t>101</t>
  </si>
  <si>
    <t>891163111</t>
  </si>
  <si>
    <t>Montáž vodovodních armatur na potrubí ventilů hlavních pro přípojky DN 25</t>
  </si>
  <si>
    <t>1497767345</t>
  </si>
  <si>
    <t xml:space="preserve">Poznámka k souboru cen:_x000d_
1. V cenách jsou započteny i náklady:_x000d_
a) u šoupátek ceny -1112 na vytvoření otvorů ve stropech šachet pro prostup zemních souprav šoupátek,_x000d_
b) u hlavních ventilů ceny -3111 na osazení zemních souprav,_x000d_
c) u navrtávacích pasů ceny -9111 na výkop montážních jamek, opravu izolace ocelových trubek a na osazení zemních souprav._x000d_
2. V cenách nejsou započteny náklady na:_x000d_
a) dodání vodoměrů, šoupátek, uzavíracích klapek, ventilů, montážních vložek, kompenzátorů, koncových nebo zpětných klapek, hydrantů, zemních souprav, šoupátkových koleček, šoupátkových a hydrantových klíčů, navrtávacích pasů, tvarovek a kompenzačních nástavců; tyto armatury se oceňují ve specifikaci,_x000d_
b) podkladní bloky pod armatury; bloky se oceňují příslušnými cenami souborů cen 452 2 . - . 1 Podkladní a zajišťovací konstrukce zděné na maltu cementovou, 452 3*- . 1 Podkladní a zajišťovací konstrukce z betonu, 452 35- . 1 Bednění podkladních a zajišťovacích konstrukcí části A 01 tohoto ceníku,_x000d_
c) obsyp odvodňovacího zařízení hydrantů ze štěrku nebo štěrkopísku; obsyp se oceňuje příslušnými cenami souboru cen 451 5 . - . 1 Lože pod potrubí, stoky a drobné objekty části A 01 tohoto katalogu,_x000d_
d) osazení hydrantových, šoupátkových a ventilových poklopů; osazení poklopů se oceňuje příslušnými cenami souboru cen 899 40-11 Osazení poklopů litinových části A 01 tohoto katalogu._x000d_
3. V cenách 891 52-4121 a -5211 nejsou započteny náklady na dodání těsnících pryžových kroužků. Tyto se oceňují ve specifikaci, nejsou-li zahrnuty v ceně trub._x000d_
4. V cenách 891 ..-5313 nejsou započteny náklady na dodání potrubní spojky. Tyto jsou zahrnuty v ceně trub._x000d_
</t>
  </si>
  <si>
    <t>102</t>
  </si>
  <si>
    <t>42221420</t>
  </si>
  <si>
    <t>šoupátko přípojkové přímé DN 25 PN 16 připojovací rozměr 32x1 1/4"</t>
  </si>
  <si>
    <t>1047675323</t>
  </si>
  <si>
    <t>"šoupátko s vnějším závitem a přechodkou na PE potrubí" 22</t>
  </si>
  <si>
    <t>103</t>
  </si>
  <si>
    <t>7731050R03</t>
  </si>
  <si>
    <t>zemní teleskopická souprava, přípojková, rozsah 1,05-1,75 m</t>
  </si>
  <si>
    <t>1722968014</t>
  </si>
  <si>
    <t>"pro šoupátko d25" 22</t>
  </si>
  <si>
    <t>"pro šoupátko d32" 2</t>
  </si>
  <si>
    <t>104</t>
  </si>
  <si>
    <t>891173111</t>
  </si>
  <si>
    <t>Montáž vodovodních armatur na potrubí ventilů hlavních pro přípojky DN 32</t>
  </si>
  <si>
    <t>658722613</t>
  </si>
  <si>
    <t>105</t>
  </si>
  <si>
    <t>42221421</t>
  </si>
  <si>
    <t>šoupátko přípojkové přímé DN 32 PN 16 připojovací rozměr 40x1 1,2"</t>
  </si>
  <si>
    <t>-673211007</t>
  </si>
  <si>
    <t>"šoupátko s vnějším závitem a přechodkou na PE potrubí" 2</t>
  </si>
  <si>
    <t>106</t>
  </si>
  <si>
    <t>891241112</t>
  </si>
  <si>
    <t>Montáž vodovodních armatur na potrubí šoupátek nebo klapek uzavíracích v otevřeném výkopu nebo v šachtách s osazením zemní soupravy (bez poklopů) DN 80</t>
  </si>
  <si>
    <t>-690296532</t>
  </si>
  <si>
    <t>107</t>
  </si>
  <si>
    <t>891241222</t>
  </si>
  <si>
    <t>Montáž vodovodních armatur na potrubí šoupátek nebo klapek uzavíracích v šachtách s ručním kolečkem DN 80</t>
  </si>
  <si>
    <t>-316328766</t>
  </si>
  <si>
    <t>108</t>
  </si>
  <si>
    <t>42221303</t>
  </si>
  <si>
    <t>šoupátko pitná voda litina GGG 50 krátká stavební dl PN 10/16 DN 80x180mm</t>
  </si>
  <si>
    <t>-1061947148</t>
  </si>
  <si>
    <t>"šoupátko s teleskopickou soupravou" 4</t>
  </si>
  <si>
    <t>"šoupátko s ručním kolečkem" 1</t>
  </si>
  <si>
    <t>109</t>
  </si>
  <si>
    <t>RM.8.1</t>
  </si>
  <si>
    <t>Ovládací kolečko pro šoupata DN 65-80</t>
  </si>
  <si>
    <t>1292389074</t>
  </si>
  <si>
    <t>"kolečko pro šoupě DN 80" 1</t>
  </si>
  <si>
    <t>110</t>
  </si>
  <si>
    <t>7551050R01</t>
  </si>
  <si>
    <t>zemní teleskopická souprava, pro šoupě DN 65-80, rozsah 1,1-1,85 m</t>
  </si>
  <si>
    <t>1436562562</t>
  </si>
  <si>
    <t>111</t>
  </si>
  <si>
    <t>891247111</t>
  </si>
  <si>
    <t>Montáž vodovodních armatur na potrubí hydrantů podzemních (bez osazení poklopů) DN 80</t>
  </si>
  <si>
    <t>-2054574035</t>
  </si>
  <si>
    <t>112</t>
  </si>
  <si>
    <t>42273594</t>
  </si>
  <si>
    <t>hydrant podzemní DN 80 PN 16 dvojitý uzávěr s koulí krycí v 1500mm</t>
  </si>
  <si>
    <t>-823725848</t>
  </si>
  <si>
    <t>113</t>
  </si>
  <si>
    <t>891261112</t>
  </si>
  <si>
    <t>Montáž vodovodních armatur na potrubí šoupátek nebo klapek uzavíracích v otevřeném výkopu nebo v šachtách s osazením zemní soupravy (bez poklopů) DN 100</t>
  </si>
  <si>
    <t>-33764477</t>
  </si>
  <si>
    <t>114</t>
  </si>
  <si>
    <t>42221304</t>
  </si>
  <si>
    <t>šoupátko pitná voda litina GGG 50 krátká stavební dl PN 10/16 DN 100x190mm</t>
  </si>
  <si>
    <t>-480520507</t>
  </si>
  <si>
    <t>115</t>
  </si>
  <si>
    <t>7561050R02</t>
  </si>
  <si>
    <t>zemní teleskopická souprava, pro šoupě DN 100-150, rozsah 1,1-1,85 m</t>
  </si>
  <si>
    <t>-2036128806</t>
  </si>
  <si>
    <t>116</t>
  </si>
  <si>
    <t>891269111</t>
  </si>
  <si>
    <t>Montáž vodovodních armatur na potrubí navrtávacích pasů s ventilem Jt 1 MPa, na potrubí z trub litinových, ocelových nebo plastických hmot DN 100</t>
  </si>
  <si>
    <t>-416741976</t>
  </si>
  <si>
    <t>117</t>
  </si>
  <si>
    <t>42273551</t>
  </si>
  <si>
    <t>pás navrtávací se závitovým výstupem z tvárné litiny pro vodovodní PE a PVC potrubí 110-5/4”</t>
  </si>
  <si>
    <t>-769589875</t>
  </si>
  <si>
    <t>boční navrtávka</t>
  </si>
  <si>
    <t>118</t>
  </si>
  <si>
    <t>892233122</t>
  </si>
  <si>
    <t>Proplach a dezinfekce vodovodního potrubí DN od 40 do 70</t>
  </si>
  <si>
    <t>-1748799769</t>
  </si>
  <si>
    <t xml:space="preserve">Poznámka k souboru cen:_x000d_
1. V cenách jsou započteny náklady na napuštění a vypuštění vody, dodání vody a dezinfekčního prostředku._x000d_
</t>
  </si>
  <si>
    <t>"proplach na potrubí DN 32 a DN 40" 40+4</t>
  </si>
  <si>
    <t>119</t>
  </si>
  <si>
    <t>892241111</t>
  </si>
  <si>
    <t>Tlakové zkoušky vodou na potrubí DN do 80</t>
  </si>
  <si>
    <t>1501683293</t>
  </si>
  <si>
    <t xml:space="preserve">Poznámka k souboru cen:_x000d_
1. Ceny -2111 jsou určeny pro zabezpečení jednoho konce zkoušeného úseku jakéhokoliv druhu potrubí._x000d_
2. V cenách jsou započteny náklady:_x000d_
a) u cen -1111 - na přísun, montáž, demontáž a odsun zkoušecího čerpadla, napuštění tlakovou vodou a dodání vody pro tlakovou zkoušku,_x000d_
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řady,_x000d_
</t>
  </si>
  <si>
    <t>"tlakové zkoušky na potrubí DN 32 a DN 40" 40+4</t>
  </si>
  <si>
    <t>120</t>
  </si>
  <si>
    <t>892271111</t>
  </si>
  <si>
    <t>Tlakové zkoušky vodou na potrubí DN 100 nebo 125</t>
  </si>
  <si>
    <t>761521662</t>
  </si>
  <si>
    <t>"tlakové zkoušky na potrubí DN 100" 537</t>
  </si>
  <si>
    <t>121</t>
  </si>
  <si>
    <t>892273122</t>
  </si>
  <si>
    <t>Proplach a dezinfekce vodovodního potrubí DN od 80 do 125</t>
  </si>
  <si>
    <t>340674948</t>
  </si>
  <si>
    <t>"proplach na potrubí DN 100" 537</t>
  </si>
  <si>
    <t>122</t>
  </si>
  <si>
    <t>899401111</t>
  </si>
  <si>
    <t>Osazení poklopů litinových ventilových</t>
  </si>
  <si>
    <t>-832282280</t>
  </si>
  <si>
    <t xml:space="preserve">Poznámka k souboru cen:_x000d_
1. V cenách osazení poklopů jsou započteny i náklady na jejich podezdění._x000d_
2. V cenách nejsou započteny náklady na dodání poklopů; tyto se oceňují ve specifikaci. Ztratné se nestanoví._x000d_
</t>
  </si>
  <si>
    <t>vč. podkladní desky</t>
  </si>
  <si>
    <t>123</t>
  </si>
  <si>
    <t>42291402</t>
  </si>
  <si>
    <t>poklop litinový ventilový</t>
  </si>
  <si>
    <t>-3831995</t>
  </si>
  <si>
    <t>124</t>
  </si>
  <si>
    <t>899401112</t>
  </si>
  <si>
    <t>Osazení poklopů litinových šoupátkových</t>
  </si>
  <si>
    <t>-770160408</t>
  </si>
  <si>
    <t>125</t>
  </si>
  <si>
    <t>42291352</t>
  </si>
  <si>
    <t>poklop litinový šoupátkový pro zemní soupravy osazení do terénu a do vozovky</t>
  </si>
  <si>
    <t>-1091979789</t>
  </si>
  <si>
    <t>126</t>
  </si>
  <si>
    <t>899401113</t>
  </si>
  <si>
    <t>Osazení poklopů litinových hydrantových</t>
  </si>
  <si>
    <t>-1802774846</t>
  </si>
  <si>
    <t>127</t>
  </si>
  <si>
    <t>42291452</t>
  </si>
  <si>
    <t>poklop litinový hydrantový DN 80</t>
  </si>
  <si>
    <t>-1374432238</t>
  </si>
  <si>
    <t>128</t>
  </si>
  <si>
    <t>899721111</t>
  </si>
  <si>
    <t>Signalizační vodič na potrubí DN do 150 mm</t>
  </si>
  <si>
    <t>-1824293609</t>
  </si>
  <si>
    <t>621</t>
  </si>
  <si>
    <t>129</t>
  </si>
  <si>
    <t>899722112</t>
  </si>
  <si>
    <t>Krytí potrubí z plastů výstražnou fólií z PVC šířky 25 cm</t>
  </si>
  <si>
    <t>1666809571</t>
  </si>
  <si>
    <t>"folie bílé barvy" 581</t>
  </si>
  <si>
    <t>130</t>
  </si>
  <si>
    <t>R11</t>
  </si>
  <si>
    <t>Přepojení a napojení na stávající vodovod</t>
  </si>
  <si>
    <t>-654151692</t>
  </si>
  <si>
    <t>přepojení a napojení na vodovodní řad, včetně souvisejících prací s přepojením</t>
  </si>
  <si>
    <t>součástí prací je např. očištění stávajícího potrubí, výřez na stávající vodovodním potrubí, vypuštění vody, propojení</t>
  </si>
  <si>
    <t>131</t>
  </si>
  <si>
    <t>R18</t>
  </si>
  <si>
    <t>Přepojení a napojení na vodovodní přípojky</t>
  </si>
  <si>
    <t>-984414428</t>
  </si>
  <si>
    <t>přepojení a napojení na vodovodní přípojky, včetně souvisejících prací s přepojením</t>
  </si>
  <si>
    <t>součástí prací je např. očištění stávajícího potrubí, výřez na stávající přípojce, vypuštění vody</t>
  </si>
  <si>
    <t>132</t>
  </si>
  <si>
    <t>R19</t>
  </si>
  <si>
    <t>Přerušení a zaslepení stávajícího vodovodu</t>
  </si>
  <si>
    <t>kpl</t>
  </si>
  <si>
    <t>825873876</t>
  </si>
  <si>
    <t>Ostatní konstrukce a práce, bourání</t>
  </si>
  <si>
    <t>133</t>
  </si>
  <si>
    <t>919731121</t>
  </si>
  <si>
    <t>Zarovnání styčné plochy podkladu nebo krytu podél vybourané části komunikace nebo zpevněné plochy živičné tl. do 50 mm</t>
  </si>
  <si>
    <t>1106190274</t>
  </si>
  <si>
    <t xml:space="preserve">Poznámka k souboru cen:_x000d_
1. Pro volbu cen je rozhodující maximální tloušťka zarovnané styčné plochy._x000d_
2. Náklady na vodorovné přemístění suti zbylé po zarovnání styčné plochy se samostatně neoceňují, tyto náklady jsou započteny ve vodorovném přemístění suti prováděném při odstraňování podkladů nebo krytů._x000d_
</t>
  </si>
  <si>
    <t>zarovnání styčné spáry po odstranění stávající živice</t>
  </si>
  <si>
    <t>134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</si>
  <si>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</si>
  <si>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</si>
  <si>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-1043924757</t>
  </si>
  <si>
    <t xml:space="preserve">Poznámka k souboru cen:_x000d_
1. V cenách jsou započteny i náklady na vyčištění spár, na impregnaci a zalití spár včetně dodání hmot._x000d_
</t>
  </si>
  <si>
    <t>"místní komunikace" 10*2</t>
  </si>
  <si>
    <t>"jámy" 26</t>
  </si>
  <si>
    <t>"SUS" 8*2</t>
  </si>
  <si>
    <t>135</t>
  </si>
  <si>
    <t>919735111</t>
  </si>
  <si>
    <t>Řezání stávajícího živičného krytu nebo podkladu hloubky do 50 mm</t>
  </si>
  <si>
    <t>165963696</t>
  </si>
  <si>
    <t xml:space="preserve">Poznámka k souboru cen:_x000d_
1. V cenách jsou započteny i náklady na spotřebu vody._x000d_
</t>
  </si>
  <si>
    <t>"řezání u SUS" 2*8</t>
  </si>
  <si>
    <t>"místní komunikace provizorní" 377*2</t>
  </si>
  <si>
    <t>"jámy" 2*(4*2)+1*(3+2+3+2)</t>
  </si>
  <si>
    <t>136</t>
  </si>
  <si>
    <t>935111111</t>
  </si>
  <si>
    <t>Osazení betonového příkopového žlabu s vyplněním a zatřením spár cementovou maltou s ložem tl. 100 mm z kameniva těženého nebo štěrkopísku z betonových příkopových tvárnic šířky do 500 mm</t>
  </si>
  <si>
    <t>-1811092558</t>
  </si>
  <si>
    <t xml:space="preserve">Poznámka k souboru cen:_x000d_
1. V cenách jsou započteny i náklady na dodání hmot pro lože a pro vyplnění spár._x000d_
2. V cenách nejsou započteny náklady na dodání příkopových tvárnic nebo betonových desek, které se oceňují ve specifikaci._x000d_
3. Množství měrných jednotek se určuje:_x000d_
a) pro příkopy z betonových tvárnic (žlabu) v m délky jejich podélné osy,_x000d_
b) pro příkopy z betonových desek v m2 rozvinuté lícní plochy dlažby (žlabu),_x000d_
c) pro lože z kameniva nebo z betonu prostého v cenách -1911 a -2911 v m2 rozvinuté lícní plochy dlažby (žlabu)._x000d_
4. Šířkou žlabu příkopových tvárnic se rozumí největší světlá šířka tvárnice._x000d_
</t>
  </si>
  <si>
    <t>"osazení betonového žlabu u řadu 2" 95</t>
  </si>
  <si>
    <t>137</t>
  </si>
  <si>
    <t>59227035</t>
  </si>
  <si>
    <t>žlab odvodňovací betonový 510x 650x157mm</t>
  </si>
  <si>
    <t>-1822774705</t>
  </si>
  <si>
    <t>138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</si>
  <si>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</si>
  <si>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</si>
  <si>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-553446143</t>
  </si>
  <si>
    <t xml:space="preserve">Poznámka k souboru cen:_x000d_
1. Ceny 05-4441 a 05-4442 jsou určeny jen pro očištění vybouraných dlaždic, desek nebo tvarovek uložených do lože ze sypkého materiálu bez pojiva._x000d_
2. Přemístění vybouraných obrubníků, krajníků, desek nebo dílců na vzdálenost přes 10 m se oceňuje cenami souboru cen 997 22-1 Vodorovná doprava vybouraných hmot._x000d_
</t>
  </si>
  <si>
    <t>"očištění dlaždic betonových v množství 80%" 6*0,8</t>
  </si>
  <si>
    <t>139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</si>
  <si>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</si>
  <si>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</si>
  <si>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-916790061</t>
  </si>
  <si>
    <t>"očištění dlaždic zámkových v množství 80%" 6*0,8</t>
  </si>
  <si>
    <t>140</t>
  </si>
  <si>
    <t>RK.9.1</t>
  </si>
  <si>
    <t>Obsyp štěrkopískový u hydrantů</t>
  </si>
  <si>
    <t>-61551834</t>
  </si>
  <si>
    <t>"obsyp u 4 hydrantů" 1</t>
  </si>
  <si>
    <t>141</t>
  </si>
  <si>
    <t>RK.9.2</t>
  </si>
  <si>
    <t>Demontáž a ekologická likvidace stávajícího podzemního hydrantu</t>
  </si>
  <si>
    <t>1589486702</t>
  </si>
  <si>
    <t>997</t>
  </si>
  <si>
    <t>Přesun sutě</t>
  </si>
  <si>
    <t>142</t>
  </si>
  <si>
    <t>997013821</t>
  </si>
  <si>
    <t>Poplatek za uložení stavebního odpadu na skládce (skládkovné) ze stavebních materiálů obsahujících azbest zatříděných do Katalogu odpadů pod kódem 170 605</t>
  </si>
  <si>
    <t>-1223804818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</si>
  <si>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</si>
  <si>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>"uložení azbestu" 0,440</t>
  </si>
  <si>
    <t>143</t>
  </si>
  <si>
    <t>997013831</t>
  </si>
  <si>
    <t>Poplatek za uložení stavebního odpadu na skládce (skládkovné) směsného stavebního a demoličního zatříděného do Katalogu odpadů pod kódem 170 904</t>
  </si>
  <si>
    <t>-1457085685</t>
  </si>
  <si>
    <t>poplatek za litinové potrubí</t>
  </si>
  <si>
    <t>0,220</t>
  </si>
  <si>
    <t>144</t>
  </si>
  <si>
    <t>997221551</t>
  </si>
  <si>
    <t>Vodorovná doprava suti bez naložení, ale se složením a s hrubým urovnáním ze sypkých materiálů, na vzdálenost do 1 km</t>
  </si>
  <si>
    <t>-1215389997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</si>
  <si>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</si>
  <si>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"kamenivo" 232,232+9,918+6,16+8,4</t>
  </si>
  <si>
    <t>"živice" 116,116+3,08+4,803</t>
  </si>
  <si>
    <t>"beton" 2,048+3,64</t>
  </si>
  <si>
    <t>145</t>
  </si>
  <si>
    <t>997221559</t>
  </si>
  <si>
    <t>Vodorovná doprava suti bez naložení, ale se složením a s hrubým urovnáním Příplatek k ceně za každý další i započatý 1 km přes 1 km</t>
  </si>
  <si>
    <t>1862892986</t>
  </si>
  <si>
    <t>příplatek za 5km</t>
  </si>
  <si>
    <t>"kamenivo" (232,232+9,918+6,16+8,40)*5</t>
  </si>
  <si>
    <t>"živice" (116,116+3,08+4,803)*5</t>
  </si>
  <si>
    <t>"beton" (2,048+3,64)*5</t>
  </si>
  <si>
    <t>146</t>
  </si>
  <si>
    <t>997221561</t>
  </si>
  <si>
    <t>Vodorovná doprava suti bez naložení, ale se složením a s hrubým urovnáním z kusových materiálů, na vzdálenost do 1 km</t>
  </si>
  <si>
    <t>99404416</t>
  </si>
  <si>
    <t>20%vybouraného materiálu je nahrazen novým</t>
  </si>
  <si>
    <t>"dlažba" 1,53*0,2</t>
  </si>
  <si>
    <t>"zámkovka" 1,56*0,2</t>
  </si>
  <si>
    <t>"potrubí litinové" 0,220</t>
  </si>
  <si>
    <t>"potrubí azbest" 0,440</t>
  </si>
  <si>
    <t>147</t>
  </si>
  <si>
    <t>997221569</t>
  </si>
  <si>
    <t>1533844487</t>
  </si>
  <si>
    <t>odvoz na skládku, příplatek za 5km</t>
  </si>
  <si>
    <t>"dlažba" 1,53*0,2*5</t>
  </si>
  <si>
    <t>"zámkovka" 1,56*0,2*5</t>
  </si>
  <si>
    <t>"potrubí litinové" 0,220*5</t>
  </si>
  <si>
    <t>"potrubí azbest" 0,440*5</t>
  </si>
  <si>
    <t>148</t>
  </si>
  <si>
    <t>997221815</t>
  </si>
  <si>
    <t>Poplatek za uložení stavebního odpadu na skládce (skládkovné) z prostého betonu zatříděného do Katalogu odpadů pod kódem 170 101</t>
  </si>
  <si>
    <t>1048203441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</si>
  <si>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</si>
  <si>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vybouraný materiál</t>
  </si>
  <si>
    <t>149</t>
  </si>
  <si>
    <t>997221845</t>
  </si>
  <si>
    <t>Poplatek za uložení stavebního odpadu na skládce (skládkovné) asfaltového bez obsahu dehtu zatříděného do Katalogu odpadů pod kódem 170 302</t>
  </si>
  <si>
    <t>1838459046</t>
  </si>
  <si>
    <t>poplatek za živici</t>
  </si>
  <si>
    <t>116,116+3,08+4,803</t>
  </si>
  <si>
    <t>150</t>
  </si>
  <si>
    <t>997221855</t>
  </si>
  <si>
    <t>Poplatek za uložení stavebního odpadu na skládce (skládkovné) zeminy a kameniva zatříděného do Katalogu odpadů pod kódem 170 504</t>
  </si>
  <si>
    <t>896366531</t>
  </si>
  <si>
    <t>poplatek za kamenivo</t>
  </si>
  <si>
    <t>232,232+9,918+6,16+8,40</t>
  </si>
  <si>
    <t>998</t>
  </si>
  <si>
    <t>Přesun hmot</t>
  </si>
  <si>
    <t>151</t>
  </si>
  <si>
    <t>998276101</t>
  </si>
  <si>
    <t>Přesun hmot pro trubní vedení hloubené z trub z plastických hmot nebo sklolaminátových pro vodovody nebo kanalizace v otevřeném výkopu dopravní vzdálenost do 15 m</t>
  </si>
  <si>
    <t>-127095133</t>
  </si>
  <si>
    <t xml:space="preserve">Poznámka k souboru cen:_x000d_
1. Položky přesunu hmot nelze užít pro zeminu, sypaniny, štěrkopísek, kamenivo ap. Případná manipulace s tímto materiálem se oceňuje souborem cen 162 .0-11 Vodorovné přemístění výkopku nebo sypaniny katalogu 800-1 Zemní práce._x000d_
</t>
  </si>
  <si>
    <t>VON - Vedlejší a ostatní náklady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</si>
  <si>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</si>
  <si>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</si>
  <si>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</si>
  <si>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</si>
  <si>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</si>
  <si>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</si>
  <si>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VON1</t>
  </si>
  <si>
    <t>Zařízení staveniště, likvidace staveniště</t>
  </si>
  <si>
    <t>-479474099</t>
  </si>
  <si>
    <t>"zřízení a likvidace staveniště, přístupy, případné přípojky, a další náležitosti týkající se chodu stavby, provoz staveniště</t>
  </si>
  <si>
    <t>navrácení využitých pozemků do původního stavu</t>
  </si>
  <si>
    <t>VON11</t>
  </si>
  <si>
    <t>Práce geologa</t>
  </si>
  <si>
    <t>-1703881204</t>
  </si>
  <si>
    <t xml:space="preserve">Posouzení únosnosti a připravenosti pláně, dohled nad prováděním spodních vrstev komunikací a násypů, laboratorní zkoušky zeminy do násypů, </t>
  </si>
  <si>
    <t>stanovení technologického postupu úprav pláně a násypů</t>
  </si>
  <si>
    <t>VON13</t>
  </si>
  <si>
    <t>Fotodokumentace</t>
  </si>
  <si>
    <t>-982590847</t>
  </si>
  <si>
    <t>Pořízení fotodokumentace objektů sousedících se stavbou dle obchodních podmínek</t>
  </si>
  <si>
    <t>VON14</t>
  </si>
  <si>
    <t>Informační tabule</t>
  </si>
  <si>
    <t>354539561</t>
  </si>
  <si>
    <t>Náklady na zhotovení a instalaci informační tabule dle obchodních podmínek</t>
  </si>
  <si>
    <t>VON15</t>
  </si>
  <si>
    <t>Vypracování Plánu práce s azbestem, oznámení na KHS</t>
  </si>
  <si>
    <t>-1998050761</t>
  </si>
  <si>
    <t>VON16</t>
  </si>
  <si>
    <t>Provizorní zásobování vodou po dobu výstavby</t>
  </si>
  <si>
    <t>-711652285</t>
  </si>
  <si>
    <t>VON2</t>
  </si>
  <si>
    <t>Vytýčení stavby</t>
  </si>
  <si>
    <t>1739949864</t>
  </si>
  <si>
    <t>VON3</t>
  </si>
  <si>
    <t>Vytýčení podzemních sítí</t>
  </si>
  <si>
    <t>-307692099</t>
  </si>
  <si>
    <t>"vytýčení podzemních sítí, zajištění sítí při překopech, zajištění opatření ochrany sítí při pracech</t>
  </si>
  <si>
    <t>VON4</t>
  </si>
  <si>
    <t>Zaměření provedené stavby</t>
  </si>
  <si>
    <t>-2064465885</t>
  </si>
  <si>
    <t>VON5</t>
  </si>
  <si>
    <t>Dokumentace skutečného provedení stavby</t>
  </si>
  <si>
    <t>-988788119</t>
  </si>
  <si>
    <t>dokumentace skutečného provedení stavby ve formě a počtu paré dle obchodních podmínek</t>
  </si>
  <si>
    <t>VON6</t>
  </si>
  <si>
    <t>Kompletační činnost</t>
  </si>
  <si>
    <t>157052510</t>
  </si>
  <si>
    <t xml:space="preserve">Inženýrská činnost zkoušky a ostatní měření monitoring kompletační a koordinační činnost kompletační činnost, </t>
  </si>
  <si>
    <t>zajištění zvláštního užívání komunikace včetně poplatku za zábor komunikace, funkční zkoušky</t>
  </si>
  <si>
    <t>VON7</t>
  </si>
  <si>
    <t>Zkoušky předepsané projektovou dokumentací</t>
  </si>
  <si>
    <t>-53269891</t>
  </si>
  <si>
    <t>zkoušky předepsané projektovou dokumentací, např. zkoušky hutnící</t>
  </si>
  <si>
    <t>přeměření kontinuity signalizačního vodiče, rozbor vody</t>
  </si>
  <si>
    <t>VON8</t>
  </si>
  <si>
    <t>Dopravně inženýrské opatření</t>
  </si>
  <si>
    <t>-1517657019</t>
  </si>
  <si>
    <t>zřízení, údržba, přemístění a odstranění dopravního značení k dopravním omezením podle předpisů o pozemních komunikacích,</t>
  </si>
  <si>
    <t>včetně projednání s pověřenými organizacemi, vyhotovení návrhu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</si>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</sst>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ht="36.96" customHeight="1">
      <c r="AR2"/>
      <c r="BS2" s="18" t="s">
        <v>6</v>
      </c>
      <c r="BT2" s="18" t="s">
        <v>7</v>
      </c>
    </row>
    <row r="3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ht="18.48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ht="18.48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ht="51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1" customFormat="1" ht="25.92" customHeight="1"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="1" customFormat="1" ht="6.96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="1" customForma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2"/>
    </row>
    <row r="29" s="2" customFormat="1" ht="14.4" customHeight="1">
      <c r="B29" s="46"/>
      <c r="C29" s="47"/>
      <c r="D29" s="33" t="s">
        <v>43</v>
      </c>
      <c r="E29" s="47"/>
      <c r="F29" s="33" t="s">
        <v>44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2" customFormat="1" ht="14.4" customHeight="1">
      <c r="B30" s="46"/>
      <c r="C30" s="47"/>
      <c r="D30" s="47"/>
      <c r="E30" s="47"/>
      <c r="F30" s="33" t="s">
        <v>45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2" customFormat="1" ht="14.4" customHeight="1">
      <c r="B31" s="46"/>
      <c r="C31" s="47"/>
      <c r="D31" s="47"/>
      <c r="E31" s="47"/>
      <c r="F31" s="33" t="s">
        <v>46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2" customFormat="1" ht="14.4" customHeight="1">
      <c r="B32" s="46"/>
      <c r="C32" s="47"/>
      <c r="D32" s="47"/>
      <c r="E32" s="47"/>
      <c r="F32" s="33" t="s">
        <v>47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2" customFormat="1" ht="14.4" customHeight="1">
      <c r="B33" s="46"/>
      <c r="C33" s="47"/>
      <c r="D33" s="47"/>
      <c r="E33" s="47"/>
      <c r="F33" s="33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="1" customFormat="1" ht="6.96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="1" customFormat="1" ht="25.92" customHeight="1"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</row>
    <row r="36" s="1" customFormat="1" ht="6.96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="1" customFormat="1" ht="6.96" customHeight="1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</row>
    <row r="41" s="1" customFormat="1" ht="6.96" customHeight="1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</row>
    <row r="42" s="1" customFormat="1" ht="24.96" customHeight="1">
      <c r="B42" s="39"/>
      <c r="C42" s="24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="1" customFormat="1" ht="6.96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="3" customFormat="1" ht="12" customHeight="1">
      <c r="B44" s="63"/>
      <c r="C44" s="33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19-09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</row>
    <row r="45" s="4" customFormat="1" ht="36.96" customHeight="1"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Vodovod Zdislavice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="1" customFormat="1" ht="12" customHeight="1">
      <c r="B47" s="39"/>
      <c r="C47" s="33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Zdislavice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23</v>
      </c>
      <c r="AJ47" s="40"/>
      <c r="AK47" s="40"/>
      <c r="AL47" s="40"/>
      <c r="AM47" s="72" t="str">
        <f>IF(AN8= "","",AN8)</f>
        <v>4. 11. 2019</v>
      </c>
      <c r="AN47" s="72"/>
      <c r="AO47" s="40"/>
      <c r="AP47" s="40"/>
      <c r="AQ47" s="40"/>
      <c r="AR47" s="44"/>
    </row>
    <row r="48" s="1" customFormat="1" ht="6.96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="1" customFormat="1" ht="15.15" customHeight="1">
      <c r="B49" s="39"/>
      <c r="C49" s="33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Městys Zdislavice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31</v>
      </c>
      <c r="AJ49" s="40"/>
      <c r="AK49" s="40"/>
      <c r="AL49" s="40"/>
      <c r="AM49" s="73" t="str">
        <f>IF(E17="","",E17)</f>
        <v>VK CAD s.r.o.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</row>
    <row r="50" s="1" customFormat="1" ht="15.15" customHeight="1">
      <c r="B50" s="39"/>
      <c r="C50" s="33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35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</row>
    <row r="52" s="1" customFormat="1" ht="29.28" customHeight="1"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</row>
    <row r="53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</row>
    <row r="54" s="5" customFormat="1" ht="32.4" customHeight="1"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S54" s="109" t="s">
        <v>72</v>
      </c>
      <c r="BT54" s="109" t="s">
        <v>73</v>
      </c>
      <c r="BU54" s="110" t="s">
        <v>74</v>
      </c>
      <c r="BV54" s="109" t="s">
        <v>75</v>
      </c>
      <c r="BW54" s="109" t="s">
        <v>5</v>
      </c>
      <c r="BX54" s="109" t="s">
        <v>76</v>
      </c>
      <c r="CL54" s="109" t="s">
        <v>19</v>
      </c>
    </row>
    <row r="55" s="6" customFormat="1" ht="16.5" customHeight="1">
      <c r="A55" s="111" t="s">
        <v>77</v>
      </c>
      <c r="B55" s="112"/>
      <c r="C55" s="113"/>
      <c r="D55" s="114" t="s">
        <v>78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01 - Vodovod Zdislavice'!J30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 01 - Vodovod Zdislavice'!P87</f>
        <v>0</v>
      </c>
      <c r="AV55" s="120">
        <f>'SO 01 - Vodovod Zdislavice'!J33</f>
        <v>0</v>
      </c>
      <c r="AW55" s="120">
        <f>'SO 01 - Vodovod Zdislavice'!J34</f>
        <v>0</v>
      </c>
      <c r="AX55" s="120">
        <f>'SO 01 - Vodovod Zdislavice'!J35</f>
        <v>0</v>
      </c>
      <c r="AY55" s="120">
        <f>'SO 01 - Vodovod Zdislavice'!J36</f>
        <v>0</v>
      </c>
      <c r="AZ55" s="120">
        <f>'SO 01 - Vodovod Zdislavice'!F33</f>
        <v>0</v>
      </c>
      <c r="BA55" s="120">
        <f>'SO 01 - Vodovod Zdislavice'!F34</f>
        <v>0</v>
      </c>
      <c r="BB55" s="120">
        <f>'SO 01 - Vodovod Zdislavice'!F35</f>
        <v>0</v>
      </c>
      <c r="BC55" s="120">
        <f>'SO 01 - Vodovod Zdislavice'!F36</f>
        <v>0</v>
      </c>
      <c r="BD55" s="122">
        <f>'SO 01 - Vodovod Zdislavice'!F37</f>
        <v>0</v>
      </c>
      <c r="BT55" s="123" t="s">
        <v>80</v>
      </c>
      <c r="BV55" s="123" t="s">
        <v>75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="6" customFormat="1" ht="16.5" customHeight="1">
      <c r="A56" s="111" t="s">
        <v>77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'VON - Vedlejší a ostatní 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24">
        <v>0</v>
      </c>
      <c r="AT56" s="125">
        <f>ROUND(SUM(AV56:AW56),2)</f>
        <v>0</v>
      </c>
      <c r="AU56" s="126">
        <f>'VON - Vedlejší a ostatní ...'!P81</f>
        <v>0</v>
      </c>
      <c r="AV56" s="125">
        <f>'VON - Vedlejší a ostatní ...'!J33</f>
        <v>0</v>
      </c>
      <c r="AW56" s="125">
        <f>'VON - Vedlejší a ostatní ...'!J34</f>
        <v>0</v>
      </c>
      <c r="AX56" s="125">
        <f>'VON - Vedlejší a ostatní ...'!J35</f>
        <v>0</v>
      </c>
      <c r="AY56" s="125">
        <f>'VON - Vedlejší a ostatní ...'!J36</f>
        <v>0</v>
      </c>
      <c r="AZ56" s="125">
        <f>'VON - Vedlejší a ostatní ...'!F33</f>
        <v>0</v>
      </c>
      <c r="BA56" s="125">
        <f>'VON - Vedlejší a ostatní ...'!F34</f>
        <v>0</v>
      </c>
      <c r="BB56" s="125">
        <f>'VON - Vedlejší a ostatní ...'!F35</f>
        <v>0</v>
      </c>
      <c r="BC56" s="125">
        <f>'VON - Vedlejší a ostatní ...'!F36</f>
        <v>0</v>
      </c>
      <c r="BD56" s="127">
        <f>'VON - Vedlejší a ostatní ...'!F37</f>
        <v>0</v>
      </c>
      <c r="BT56" s="123" t="s">
        <v>80</v>
      </c>
      <c r="BV56" s="123" t="s">
        <v>75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="1" customFormat="1" ht="30" customHeight="1"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</row>
    <row r="58" s="1" customFormat="1" ht="6.96" customHeight="1"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</row>
  </sheetData>
  <sheetProtection sheet="1" formatColumns="0" formatRows="0" objects="1" scenarios="1" spinCount="100000" saltValue="1a4gL8XbtOSmHr2K4etsPdAumMI1SevJS4BibqwTQKacqudjPjpzo8ow5WMZyF74ZpLN3t6j0iJVXCKIcq52ww==" hashValue="AKIpM7bpP6AGofa4Y/FCjxSBOC27XmBWxAc0RjwfX8VYslD7gLOft+7x973+W9b9QW60Pba9c+7GLg6Dcb04vA==" algorithmName="SHA-512" password="CC35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SO 01 - Vodovod Zdislavice'!C2" display="/"/>
    <hyperlink ref="A56" location="'VON - Vedlejší a ostatní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81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82</v>
      </c>
    </row>
    <row r="4" ht="24.96" customHeight="1">
      <c r="B4" s="21"/>
      <c r="D4" s="132" t="s">
        <v>86</v>
      </c>
      <c r="L4" s="21"/>
      <c r="M4" s="133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4" t="s">
        <v>16</v>
      </c>
      <c r="L6" s="21"/>
    </row>
    <row r="7" ht="16.5" customHeight="1">
      <c r="B7" s="21"/>
      <c r="E7" s="135" t="str">
        <f>'Rekapitulace stavby'!K6</f>
        <v>Vodovod Zdislavice</v>
      </c>
      <c r="F7" s="134"/>
      <c r="G7" s="134"/>
      <c r="H7" s="134"/>
      <c r="L7" s="21"/>
    </row>
    <row r="8" s="1" customFormat="1" ht="12" customHeight="1">
      <c r="B8" s="44"/>
      <c r="D8" s="134" t="s">
        <v>87</v>
      </c>
      <c r="I8" s="136"/>
      <c r="L8" s="44"/>
    </row>
    <row r="9" s="1" customFormat="1" ht="36.96" customHeight="1">
      <c r="B9" s="44"/>
      <c r="E9" s="137" t="s">
        <v>88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4. 11. 2019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31</v>
      </c>
      <c r="I20" s="139" t="s">
        <v>26</v>
      </c>
      <c r="J20" s="138" t="s">
        <v>32</v>
      </c>
      <c r="L20" s="44"/>
    </row>
    <row r="21" s="1" customFormat="1" ht="18" customHeight="1">
      <c r="B21" s="44"/>
      <c r="E21" s="138" t="s">
        <v>33</v>
      </c>
      <c r="I21" s="139" t="s">
        <v>28</v>
      </c>
      <c r="J21" s="138" t="s">
        <v>19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35</v>
      </c>
      <c r="I23" s="139" t="s">
        <v>26</v>
      </c>
      <c r="J23" s="138" t="str">
        <f>IF('Rekapitulace stavby'!AN19="","",'Rekapitulace stavby'!AN19)</f>
        <v/>
      </c>
      <c r="L23" s="44"/>
    </row>
    <row r="24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37</v>
      </c>
      <c r="I26" s="136"/>
      <c r="L26" s="44"/>
    </row>
    <row r="27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39</v>
      </c>
      <c r="I30" s="136"/>
      <c r="J30" s="146">
        <f>ROUND(J87,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41</v>
      </c>
      <c r="I32" s="148" t="s">
        <v>40</v>
      </c>
      <c r="J32" s="147" t="s">
        <v>42</v>
      </c>
      <c r="L32" s="44"/>
    </row>
    <row r="33" s="1" customFormat="1" ht="14.4" customHeight="1">
      <c r="B33" s="44"/>
      <c r="D33" s="149" t="s">
        <v>43</v>
      </c>
      <c r="E33" s="134" t="s">
        <v>44</v>
      </c>
      <c r="F33" s="150">
        <f>ROUND((SUM(BE87:BE723)),  2)</f>
        <v>0</v>
      </c>
      <c r="I33" s="151">
        <v>0.20999999999999999</v>
      </c>
      <c r="J33" s="150">
        <f>ROUND(((SUM(BE87:BE723))*I33),  2)</f>
        <v>0</v>
      </c>
      <c r="L33" s="44"/>
    </row>
    <row r="34" s="1" customFormat="1" ht="14.4" customHeight="1">
      <c r="B34" s="44"/>
      <c r="E34" s="134" t="s">
        <v>45</v>
      </c>
      <c r="F34" s="150">
        <f>ROUND((SUM(BF87:BF723)),  2)</f>
        <v>0</v>
      </c>
      <c r="I34" s="151">
        <v>0.14999999999999999</v>
      </c>
      <c r="J34" s="150">
        <f>ROUND(((SUM(BF87:BF723))*I34),  2)</f>
        <v>0</v>
      </c>
      <c r="L34" s="44"/>
    </row>
    <row r="35" hidden="1" s="1" customFormat="1" ht="14.4" customHeight="1">
      <c r="B35" s="44"/>
      <c r="E35" s="134" t="s">
        <v>46</v>
      </c>
      <c r="F35" s="150">
        <f>ROUND((SUM(BG87:BG723)),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47</v>
      </c>
      <c r="F36" s="150">
        <f>ROUND((SUM(BH87:BH723)),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48</v>
      </c>
      <c r="F37" s="150">
        <f>ROUND((SUM(BI87:BI723)),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4" t="s">
        <v>89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Vodovod Zdislavice</v>
      </c>
      <c r="F48" s="33"/>
      <c r="G48" s="33"/>
      <c r="H48" s="33"/>
      <c r="I48" s="136"/>
      <c r="J48" s="40"/>
      <c r="K48" s="40"/>
      <c r="L48" s="44"/>
    </row>
    <row r="49" s="1" customFormat="1" ht="12" customHeight="1">
      <c r="B49" s="39"/>
      <c r="C49" s="33" t="s">
        <v>87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SO 01 - Vodovod Zdislavice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Zdislavice</v>
      </c>
      <c r="G52" s="40"/>
      <c r="H52" s="40"/>
      <c r="I52" s="139" t="s">
        <v>23</v>
      </c>
      <c r="J52" s="72" t="str">
        <f>IF(J12="","",J12)</f>
        <v>4. 11. 2019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15.15" customHeight="1">
      <c r="B54" s="39"/>
      <c r="C54" s="33" t="s">
        <v>25</v>
      </c>
      <c r="D54" s="40"/>
      <c r="E54" s="40"/>
      <c r="F54" s="28" t="str">
        <f>E15</f>
        <v>Městys Zdislavice</v>
      </c>
      <c r="G54" s="40"/>
      <c r="H54" s="40"/>
      <c r="I54" s="139" t="s">
        <v>31</v>
      </c>
      <c r="J54" s="37" t="str">
        <f>E21</f>
        <v>VK CAD s.r.o.</v>
      </c>
      <c r="K54" s="40"/>
      <c r="L54" s="44"/>
    </row>
    <row r="55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35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90</v>
      </c>
      <c r="D57" s="168"/>
      <c r="E57" s="168"/>
      <c r="F57" s="168"/>
      <c r="G57" s="168"/>
      <c r="H57" s="168"/>
      <c r="I57" s="169"/>
      <c r="J57" s="170" t="s">
        <v>91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71</v>
      </c>
      <c r="D59" s="40"/>
      <c r="E59" s="40"/>
      <c r="F59" s="40"/>
      <c r="G59" s="40"/>
      <c r="H59" s="40"/>
      <c r="I59" s="136"/>
      <c r="J59" s="102">
        <f>J87</f>
        <v>0</v>
      </c>
      <c r="K59" s="40"/>
      <c r="L59" s="44"/>
      <c r="AU59" s="18" t="s">
        <v>92</v>
      </c>
    </row>
    <row r="60" s="8" customFormat="1" ht="24.96" customHeight="1">
      <c r="B60" s="172"/>
      <c r="C60" s="173"/>
      <c r="D60" s="174" t="s">
        <v>93</v>
      </c>
      <c r="E60" s="175"/>
      <c r="F60" s="175"/>
      <c r="G60" s="175"/>
      <c r="H60" s="175"/>
      <c r="I60" s="176"/>
      <c r="J60" s="177">
        <f>J88</f>
        <v>0</v>
      </c>
      <c r="K60" s="173"/>
      <c r="L60" s="178"/>
    </row>
    <row r="61" s="9" customFormat="1" ht="19.92" customHeight="1">
      <c r="B61" s="179"/>
      <c r="C61" s="180"/>
      <c r="D61" s="181" t="s">
        <v>94</v>
      </c>
      <c r="E61" s="182"/>
      <c r="F61" s="182"/>
      <c r="G61" s="182"/>
      <c r="H61" s="182"/>
      <c r="I61" s="183"/>
      <c r="J61" s="184">
        <f>J89</f>
        <v>0</v>
      </c>
      <c r="K61" s="180"/>
      <c r="L61" s="185"/>
    </row>
    <row r="62" s="9" customFormat="1" ht="19.92" customHeight="1">
      <c r="B62" s="179"/>
      <c r="C62" s="180"/>
      <c r="D62" s="181" t="s">
        <v>95</v>
      </c>
      <c r="E62" s="182"/>
      <c r="F62" s="182"/>
      <c r="G62" s="182"/>
      <c r="H62" s="182"/>
      <c r="I62" s="183"/>
      <c r="J62" s="184">
        <f>J316</f>
        <v>0</v>
      </c>
      <c r="K62" s="180"/>
      <c r="L62" s="185"/>
    </row>
    <row r="63" s="9" customFormat="1" ht="19.92" customHeight="1">
      <c r="B63" s="179"/>
      <c r="C63" s="180"/>
      <c r="D63" s="181" t="s">
        <v>96</v>
      </c>
      <c r="E63" s="182"/>
      <c r="F63" s="182"/>
      <c r="G63" s="182"/>
      <c r="H63" s="182"/>
      <c r="I63" s="183"/>
      <c r="J63" s="184">
        <f>J338</f>
        <v>0</v>
      </c>
      <c r="K63" s="180"/>
      <c r="L63" s="185"/>
    </row>
    <row r="64" s="9" customFormat="1" ht="19.92" customHeight="1">
      <c r="B64" s="179"/>
      <c r="C64" s="180"/>
      <c r="D64" s="181" t="s">
        <v>97</v>
      </c>
      <c r="E64" s="182"/>
      <c r="F64" s="182"/>
      <c r="G64" s="182"/>
      <c r="H64" s="182"/>
      <c r="I64" s="183"/>
      <c r="J64" s="184">
        <f>J399</f>
        <v>0</v>
      </c>
      <c r="K64" s="180"/>
      <c r="L64" s="185"/>
    </row>
    <row r="65" s="9" customFormat="1" ht="19.92" customHeight="1">
      <c r="B65" s="179"/>
      <c r="C65" s="180"/>
      <c r="D65" s="181" t="s">
        <v>98</v>
      </c>
      <c r="E65" s="182"/>
      <c r="F65" s="182"/>
      <c r="G65" s="182"/>
      <c r="H65" s="182"/>
      <c r="I65" s="183"/>
      <c r="J65" s="184">
        <f>J638</f>
        <v>0</v>
      </c>
      <c r="K65" s="180"/>
      <c r="L65" s="185"/>
    </row>
    <row r="66" s="9" customFormat="1" ht="19.92" customHeight="1">
      <c r="B66" s="179"/>
      <c r="C66" s="180"/>
      <c r="D66" s="181" t="s">
        <v>99</v>
      </c>
      <c r="E66" s="182"/>
      <c r="F66" s="182"/>
      <c r="G66" s="182"/>
      <c r="H66" s="182"/>
      <c r="I66" s="183"/>
      <c r="J66" s="184">
        <f>J669</f>
        <v>0</v>
      </c>
      <c r="K66" s="180"/>
      <c r="L66" s="185"/>
    </row>
    <row r="67" s="9" customFormat="1" ht="19.92" customHeight="1">
      <c r="B67" s="179"/>
      <c r="C67" s="180"/>
      <c r="D67" s="181" t="s">
        <v>100</v>
      </c>
      <c r="E67" s="182"/>
      <c r="F67" s="182"/>
      <c r="G67" s="182"/>
      <c r="H67" s="182"/>
      <c r="I67" s="183"/>
      <c r="J67" s="184">
        <f>J721</f>
        <v>0</v>
      </c>
      <c r="K67" s="180"/>
      <c r="L67" s="185"/>
    </row>
    <row r="68" s="1" customFormat="1" ht="21.84" customHeight="1">
      <c r="B68" s="39"/>
      <c r="C68" s="40"/>
      <c r="D68" s="40"/>
      <c r="E68" s="40"/>
      <c r="F68" s="40"/>
      <c r="G68" s="40"/>
      <c r="H68" s="40"/>
      <c r="I68" s="136"/>
      <c r="J68" s="40"/>
      <c r="K68" s="40"/>
      <c r="L68" s="44"/>
    </row>
    <row r="69" s="1" customFormat="1" ht="6.96" customHeight="1">
      <c r="B69" s="59"/>
      <c r="C69" s="60"/>
      <c r="D69" s="60"/>
      <c r="E69" s="60"/>
      <c r="F69" s="60"/>
      <c r="G69" s="60"/>
      <c r="H69" s="60"/>
      <c r="I69" s="162"/>
      <c r="J69" s="60"/>
      <c r="K69" s="60"/>
      <c r="L69" s="44"/>
    </row>
    <row r="73" s="1" customFormat="1" ht="6.96" customHeight="1">
      <c r="B73" s="61"/>
      <c r="C73" s="62"/>
      <c r="D73" s="62"/>
      <c r="E73" s="62"/>
      <c r="F73" s="62"/>
      <c r="G73" s="62"/>
      <c r="H73" s="62"/>
      <c r="I73" s="165"/>
      <c r="J73" s="62"/>
      <c r="K73" s="62"/>
      <c r="L73" s="44"/>
    </row>
    <row r="74" s="1" customFormat="1" ht="24.96" customHeight="1">
      <c r="B74" s="39"/>
      <c r="C74" s="24" t="s">
        <v>101</v>
      </c>
      <c r="D74" s="40"/>
      <c r="E74" s="40"/>
      <c r="F74" s="40"/>
      <c r="G74" s="40"/>
      <c r="H74" s="40"/>
      <c r="I74" s="136"/>
      <c r="J74" s="40"/>
      <c r="K74" s="40"/>
      <c r="L74" s="44"/>
    </row>
    <row r="75" s="1" customFormat="1" ht="6.96" customHeight="1">
      <c r="B75" s="39"/>
      <c r="C75" s="40"/>
      <c r="D75" s="40"/>
      <c r="E75" s="40"/>
      <c r="F75" s="40"/>
      <c r="G75" s="40"/>
      <c r="H75" s="40"/>
      <c r="I75" s="136"/>
      <c r="J75" s="40"/>
      <c r="K75" s="40"/>
      <c r="L75" s="44"/>
    </row>
    <row r="76" s="1" customFormat="1" ht="12" customHeight="1">
      <c r="B76" s="39"/>
      <c r="C76" s="33" t="s">
        <v>16</v>
      </c>
      <c r="D76" s="40"/>
      <c r="E76" s="40"/>
      <c r="F76" s="40"/>
      <c r="G76" s="40"/>
      <c r="H76" s="40"/>
      <c r="I76" s="136"/>
      <c r="J76" s="40"/>
      <c r="K76" s="40"/>
      <c r="L76" s="44"/>
    </row>
    <row r="77" s="1" customFormat="1" ht="16.5" customHeight="1">
      <c r="B77" s="39"/>
      <c r="C77" s="40"/>
      <c r="D77" s="40"/>
      <c r="E77" s="166" t="str">
        <f>E7</f>
        <v>Vodovod Zdislavice</v>
      </c>
      <c r="F77" s="33"/>
      <c r="G77" s="33"/>
      <c r="H77" s="33"/>
      <c r="I77" s="136"/>
      <c r="J77" s="40"/>
      <c r="K77" s="40"/>
      <c r="L77" s="44"/>
    </row>
    <row r="78" s="1" customFormat="1" ht="12" customHeight="1">
      <c r="B78" s="39"/>
      <c r="C78" s="33" t="s">
        <v>87</v>
      </c>
      <c r="D78" s="40"/>
      <c r="E78" s="40"/>
      <c r="F78" s="40"/>
      <c r="G78" s="40"/>
      <c r="H78" s="40"/>
      <c r="I78" s="136"/>
      <c r="J78" s="40"/>
      <c r="K78" s="40"/>
      <c r="L78" s="44"/>
    </row>
    <row r="79" s="1" customFormat="1" ht="16.5" customHeight="1">
      <c r="B79" s="39"/>
      <c r="C79" s="40"/>
      <c r="D79" s="40"/>
      <c r="E79" s="69" t="str">
        <f>E9</f>
        <v>SO 01 - Vodovod Zdislavice</v>
      </c>
      <c r="F79" s="40"/>
      <c r="G79" s="40"/>
      <c r="H79" s="40"/>
      <c r="I79" s="136"/>
      <c r="J79" s="40"/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36"/>
      <c r="J80" s="40"/>
      <c r="K80" s="40"/>
      <c r="L80" s="44"/>
    </row>
    <row r="81" s="1" customFormat="1" ht="12" customHeight="1">
      <c r="B81" s="39"/>
      <c r="C81" s="33" t="s">
        <v>21</v>
      </c>
      <c r="D81" s="40"/>
      <c r="E81" s="40"/>
      <c r="F81" s="28" t="str">
        <f>F12</f>
        <v>Zdislavice</v>
      </c>
      <c r="G81" s="40"/>
      <c r="H81" s="40"/>
      <c r="I81" s="139" t="s">
        <v>23</v>
      </c>
      <c r="J81" s="72" t="str">
        <f>IF(J12="","",J12)</f>
        <v>4. 11. 2019</v>
      </c>
      <c r="K81" s="40"/>
      <c r="L81" s="44"/>
    </row>
    <row r="82" s="1" customFormat="1" ht="6.96" customHeight="1">
      <c r="B82" s="39"/>
      <c r="C82" s="40"/>
      <c r="D82" s="40"/>
      <c r="E82" s="40"/>
      <c r="F82" s="40"/>
      <c r="G82" s="40"/>
      <c r="H82" s="40"/>
      <c r="I82" s="136"/>
      <c r="J82" s="40"/>
      <c r="K82" s="40"/>
      <c r="L82" s="44"/>
    </row>
    <row r="83" s="1" customFormat="1" ht="15.15" customHeight="1">
      <c r="B83" s="39"/>
      <c r="C83" s="33" t="s">
        <v>25</v>
      </c>
      <c r="D83" s="40"/>
      <c r="E83" s="40"/>
      <c r="F83" s="28" t="str">
        <f>E15</f>
        <v>Městys Zdislavice</v>
      </c>
      <c r="G83" s="40"/>
      <c r="H83" s="40"/>
      <c r="I83" s="139" t="s">
        <v>31</v>
      </c>
      <c r="J83" s="37" t="str">
        <f>E21</f>
        <v>VK CAD s.r.o.</v>
      </c>
      <c r="K83" s="40"/>
      <c r="L83" s="44"/>
    </row>
    <row r="84" s="1" customFormat="1" ht="15.15" customHeight="1">
      <c r="B84" s="39"/>
      <c r="C84" s="33" t="s">
        <v>29</v>
      </c>
      <c r="D84" s="40"/>
      <c r="E84" s="40"/>
      <c r="F84" s="28" t="str">
        <f>IF(E18="","",E18)</f>
        <v>Vyplň údaj</v>
      </c>
      <c r="G84" s="40"/>
      <c r="H84" s="40"/>
      <c r="I84" s="139" t="s">
        <v>35</v>
      </c>
      <c r="J84" s="37" t="str">
        <f>E24</f>
        <v xml:space="preserve"> </v>
      </c>
      <c r="K84" s="40"/>
      <c r="L84" s="44"/>
    </row>
    <row r="85" s="1" customFormat="1" ht="10.32" customHeight="1">
      <c r="B85" s="39"/>
      <c r="C85" s="40"/>
      <c r="D85" s="40"/>
      <c r="E85" s="40"/>
      <c r="F85" s="40"/>
      <c r="G85" s="40"/>
      <c r="H85" s="40"/>
      <c r="I85" s="136"/>
      <c r="J85" s="40"/>
      <c r="K85" s="40"/>
      <c r="L85" s="44"/>
    </row>
    <row r="86" s="10" customFormat="1" ht="29.28" customHeight="1">
      <c r="B86" s="186"/>
      <c r="C86" s="187" t="s">
        <v>102</v>
      </c>
      <c r="D86" s="188" t="s">
        <v>58</v>
      </c>
      <c r="E86" s="188" t="s">
        <v>54</v>
      </c>
      <c r="F86" s="188" t="s">
        <v>55</v>
      </c>
      <c r="G86" s="188" t="s">
        <v>103</v>
      </c>
      <c r="H86" s="188" t="s">
        <v>104</v>
      </c>
      <c r="I86" s="189" t="s">
        <v>105</v>
      </c>
      <c r="J86" s="188" t="s">
        <v>91</v>
      </c>
      <c r="K86" s="190" t="s">
        <v>106</v>
      </c>
      <c r="L86" s="191"/>
      <c r="M86" s="92" t="s">
        <v>19</v>
      </c>
      <c r="N86" s="93" t="s">
        <v>43</v>
      </c>
      <c r="O86" s="93" t="s">
        <v>107</v>
      </c>
      <c r="P86" s="93" t="s">
        <v>108</v>
      </c>
      <c r="Q86" s="93" t="s">
        <v>109</v>
      </c>
      <c r="R86" s="93" t="s">
        <v>110</v>
      </c>
      <c r="S86" s="93" t="s">
        <v>111</v>
      </c>
      <c r="T86" s="94" t="s">
        <v>112</v>
      </c>
    </row>
    <row r="87" s="1" customFormat="1" ht="22.8" customHeight="1">
      <c r="B87" s="39"/>
      <c r="C87" s="99" t="s">
        <v>113</v>
      </c>
      <c r="D87" s="40"/>
      <c r="E87" s="40"/>
      <c r="F87" s="40"/>
      <c r="G87" s="40"/>
      <c r="H87" s="40"/>
      <c r="I87" s="136"/>
      <c r="J87" s="192">
        <f>BK87</f>
        <v>0</v>
      </c>
      <c r="K87" s="40"/>
      <c r="L87" s="44"/>
      <c r="M87" s="95"/>
      <c r="N87" s="96"/>
      <c r="O87" s="96"/>
      <c r="P87" s="193">
        <f>P88</f>
        <v>0</v>
      </c>
      <c r="Q87" s="96"/>
      <c r="R87" s="193">
        <f>R88</f>
        <v>1237.3256642999997</v>
      </c>
      <c r="S87" s="96"/>
      <c r="T87" s="194">
        <f>T88</f>
        <v>386.50669999999997</v>
      </c>
      <c r="AT87" s="18" t="s">
        <v>72</v>
      </c>
      <c r="AU87" s="18" t="s">
        <v>92</v>
      </c>
      <c r="BK87" s="195">
        <f>BK88</f>
        <v>0</v>
      </c>
    </row>
    <row r="88" s="11" customFormat="1" ht="25.92" customHeight="1">
      <c r="B88" s="196"/>
      <c r="C88" s="197"/>
      <c r="D88" s="198" t="s">
        <v>72</v>
      </c>
      <c r="E88" s="199" t="s">
        <v>114</v>
      </c>
      <c r="F88" s="199" t="s">
        <v>115</v>
      </c>
      <c r="G88" s="197"/>
      <c r="H88" s="197"/>
      <c r="I88" s="200"/>
      <c r="J88" s="201">
        <f>BK88</f>
        <v>0</v>
      </c>
      <c r="K88" s="197"/>
      <c r="L88" s="202"/>
      <c r="M88" s="203"/>
      <c r="N88" s="204"/>
      <c r="O88" s="204"/>
      <c r="P88" s="205">
        <f>P89+P316+P338+P399+P638+P669+P721</f>
        <v>0</v>
      </c>
      <c r="Q88" s="204"/>
      <c r="R88" s="205">
        <f>R89+R316+R338+R399+R638+R669+R721</f>
        <v>1237.3256642999997</v>
      </c>
      <c r="S88" s="204"/>
      <c r="T88" s="206">
        <f>T89+T316+T338+T399+T638+T669+T721</f>
        <v>386.50669999999997</v>
      </c>
      <c r="AR88" s="207" t="s">
        <v>80</v>
      </c>
      <c r="AT88" s="208" t="s">
        <v>72</v>
      </c>
      <c r="AU88" s="208" t="s">
        <v>73</v>
      </c>
      <c r="AY88" s="207" t="s">
        <v>116</v>
      </c>
      <c r="BK88" s="209">
        <f>BK89+BK316+BK338+BK399+BK638+BK669+BK721</f>
        <v>0</v>
      </c>
    </row>
    <row r="89" s="11" customFormat="1" ht="22.8" customHeight="1">
      <c r="B89" s="196"/>
      <c r="C89" s="197"/>
      <c r="D89" s="198" t="s">
        <v>72</v>
      </c>
      <c r="E89" s="210" t="s">
        <v>80</v>
      </c>
      <c r="F89" s="210" t="s">
        <v>117</v>
      </c>
      <c r="G89" s="197"/>
      <c r="H89" s="197"/>
      <c r="I89" s="200"/>
      <c r="J89" s="211">
        <f>BK89</f>
        <v>0</v>
      </c>
      <c r="K89" s="197"/>
      <c r="L89" s="202"/>
      <c r="M89" s="203"/>
      <c r="N89" s="204"/>
      <c r="O89" s="204"/>
      <c r="P89" s="205">
        <f>SUM(P90:P315)</f>
        <v>0</v>
      </c>
      <c r="Q89" s="204"/>
      <c r="R89" s="205">
        <f>SUM(R90:R315)</f>
        <v>1099.1550209999998</v>
      </c>
      <c r="S89" s="204"/>
      <c r="T89" s="206">
        <f>SUM(T90:T315)</f>
        <v>385.84669999999994</v>
      </c>
      <c r="AR89" s="207" t="s">
        <v>80</v>
      </c>
      <c r="AT89" s="208" t="s">
        <v>72</v>
      </c>
      <c r="AU89" s="208" t="s">
        <v>80</v>
      </c>
      <c r="AY89" s="207" t="s">
        <v>116</v>
      </c>
      <c r="BK89" s="209">
        <f>SUM(BK90:BK315)</f>
        <v>0</v>
      </c>
    </row>
    <row r="90" s="1" customFormat="1" ht="36" customHeight="1">
      <c r="B90" s="39"/>
      <c r="C90" s="212" t="s">
        <v>80</v>
      </c>
      <c r="D90" s="212" t="s">
        <v>118</v>
      </c>
      <c r="E90" s="213" t="s">
        <v>119</v>
      </c>
      <c r="F90" s="214" t="s">
        <v>120</v>
      </c>
      <c r="G90" s="215" t="s">
        <v>121</v>
      </c>
      <c r="H90" s="216">
        <v>6</v>
      </c>
      <c r="I90" s="217"/>
      <c r="J90" s="218">
        <f>ROUND(I90*H90,2)</f>
        <v>0</v>
      </c>
      <c r="K90" s="214" t="s">
        <v>122</v>
      </c>
      <c r="L90" s="44"/>
      <c r="M90" s="219" t="s">
        <v>19</v>
      </c>
      <c r="N90" s="220" t="s">
        <v>44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0.255</v>
      </c>
      <c r="T90" s="222">
        <f>S90*H90</f>
        <v>1.53</v>
      </c>
      <c r="AR90" s="223" t="s">
        <v>123</v>
      </c>
      <c r="AT90" s="223" t="s">
        <v>118</v>
      </c>
      <c r="AU90" s="223" t="s">
        <v>82</v>
      </c>
      <c r="AY90" s="18" t="s">
        <v>116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8" t="s">
        <v>80</v>
      </c>
      <c r="BK90" s="224">
        <f>ROUND(I90*H90,2)</f>
        <v>0</v>
      </c>
      <c r="BL90" s="18" t="s">
        <v>123</v>
      </c>
      <c r="BM90" s="223" t="s">
        <v>124</v>
      </c>
    </row>
    <row r="91" s="1" customFormat="1">
      <c r="B91" s="39"/>
      <c r="C91" s="40"/>
      <c r="D91" s="225" t="s">
        <v>125</v>
      </c>
      <c r="E91" s="40"/>
      <c r="F91" s="226" t="s">
        <v>126</v>
      </c>
      <c r="G91" s="40"/>
      <c r="H91" s="40"/>
      <c r="I91" s="136"/>
      <c r="J91" s="40"/>
      <c r="K91" s="40"/>
      <c r="L91" s="44"/>
      <c r="M91" s="227"/>
      <c r="N91" s="84"/>
      <c r="O91" s="84"/>
      <c r="P91" s="84"/>
      <c r="Q91" s="84"/>
      <c r="R91" s="84"/>
      <c r="S91" s="84"/>
      <c r="T91" s="85"/>
      <c r="AT91" s="18" t="s">
        <v>125</v>
      </c>
      <c r="AU91" s="18" t="s">
        <v>82</v>
      </c>
    </row>
    <row r="92" s="12" customFormat="1">
      <c r="B92" s="228"/>
      <c r="C92" s="229"/>
      <c r="D92" s="225" t="s">
        <v>127</v>
      </c>
      <c r="E92" s="230" t="s">
        <v>19</v>
      </c>
      <c r="F92" s="231" t="s">
        <v>128</v>
      </c>
      <c r="G92" s="229"/>
      <c r="H92" s="232">
        <v>6</v>
      </c>
      <c r="I92" s="233"/>
      <c r="J92" s="229"/>
      <c r="K92" s="229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127</v>
      </c>
      <c r="AU92" s="238" t="s">
        <v>82</v>
      </c>
      <c r="AV92" s="12" t="s">
        <v>82</v>
      </c>
      <c r="AW92" s="12" t="s">
        <v>34</v>
      </c>
      <c r="AX92" s="12" t="s">
        <v>80</v>
      </c>
      <c r="AY92" s="238" t="s">
        <v>116</v>
      </c>
    </row>
    <row r="93" s="1" customFormat="1" ht="36" customHeight="1">
      <c r="B93" s="39"/>
      <c r="C93" s="212" t="s">
        <v>82</v>
      </c>
      <c r="D93" s="212" t="s">
        <v>118</v>
      </c>
      <c r="E93" s="213" t="s">
        <v>129</v>
      </c>
      <c r="F93" s="214" t="s">
        <v>130</v>
      </c>
      <c r="G93" s="215" t="s">
        <v>121</v>
      </c>
      <c r="H93" s="216">
        <v>6</v>
      </c>
      <c r="I93" s="217"/>
      <c r="J93" s="218">
        <f>ROUND(I93*H93,2)</f>
        <v>0</v>
      </c>
      <c r="K93" s="214" t="s">
        <v>122</v>
      </c>
      <c r="L93" s="44"/>
      <c r="M93" s="219" t="s">
        <v>19</v>
      </c>
      <c r="N93" s="220" t="s">
        <v>44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0.26000000000000001</v>
      </c>
      <c r="T93" s="222">
        <f>S93*H93</f>
        <v>1.5600000000000001</v>
      </c>
      <c r="AR93" s="223" t="s">
        <v>123</v>
      </c>
      <c r="AT93" s="223" t="s">
        <v>118</v>
      </c>
      <c r="AU93" s="223" t="s">
        <v>82</v>
      </c>
      <c r="AY93" s="18" t="s">
        <v>116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8" t="s">
        <v>80</v>
      </c>
      <c r="BK93" s="224">
        <f>ROUND(I93*H93,2)</f>
        <v>0</v>
      </c>
      <c r="BL93" s="18" t="s">
        <v>123</v>
      </c>
      <c r="BM93" s="223" t="s">
        <v>131</v>
      </c>
    </row>
    <row r="94" s="1" customFormat="1">
      <c r="B94" s="39"/>
      <c r="C94" s="40"/>
      <c r="D94" s="225" t="s">
        <v>125</v>
      </c>
      <c r="E94" s="40"/>
      <c r="F94" s="226" t="s">
        <v>126</v>
      </c>
      <c r="G94" s="40"/>
      <c r="H94" s="40"/>
      <c r="I94" s="136"/>
      <c r="J94" s="40"/>
      <c r="K94" s="40"/>
      <c r="L94" s="44"/>
      <c r="M94" s="227"/>
      <c r="N94" s="84"/>
      <c r="O94" s="84"/>
      <c r="P94" s="84"/>
      <c r="Q94" s="84"/>
      <c r="R94" s="84"/>
      <c r="S94" s="84"/>
      <c r="T94" s="85"/>
      <c r="AT94" s="18" t="s">
        <v>125</v>
      </c>
      <c r="AU94" s="18" t="s">
        <v>82</v>
      </c>
    </row>
    <row r="95" s="12" customFormat="1">
      <c r="B95" s="228"/>
      <c r="C95" s="229"/>
      <c r="D95" s="225" t="s">
        <v>127</v>
      </c>
      <c r="E95" s="230" t="s">
        <v>19</v>
      </c>
      <c r="F95" s="231" t="s">
        <v>128</v>
      </c>
      <c r="G95" s="229"/>
      <c r="H95" s="232">
        <v>6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127</v>
      </c>
      <c r="AU95" s="238" t="s">
        <v>82</v>
      </c>
      <c r="AV95" s="12" t="s">
        <v>82</v>
      </c>
      <c r="AW95" s="12" t="s">
        <v>34</v>
      </c>
      <c r="AX95" s="12" t="s">
        <v>80</v>
      </c>
      <c r="AY95" s="238" t="s">
        <v>116</v>
      </c>
    </row>
    <row r="96" s="1" customFormat="1" ht="24" customHeight="1">
      <c r="B96" s="39"/>
      <c r="C96" s="212" t="s">
        <v>132</v>
      </c>
      <c r="D96" s="212" t="s">
        <v>118</v>
      </c>
      <c r="E96" s="213" t="s">
        <v>133</v>
      </c>
      <c r="F96" s="214" t="s">
        <v>134</v>
      </c>
      <c r="G96" s="215" t="s">
        <v>121</v>
      </c>
      <c r="H96" s="216">
        <v>6.2999999999999998</v>
      </c>
      <c r="I96" s="217"/>
      <c r="J96" s="218">
        <f>ROUND(I96*H96,2)</f>
        <v>0</v>
      </c>
      <c r="K96" s="214" t="s">
        <v>122</v>
      </c>
      <c r="L96" s="44"/>
      <c r="M96" s="219" t="s">
        <v>19</v>
      </c>
      <c r="N96" s="220" t="s">
        <v>44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0.32500000000000001</v>
      </c>
      <c r="T96" s="222">
        <f>S96*H96</f>
        <v>2.0474999999999999</v>
      </c>
      <c r="AR96" s="223" t="s">
        <v>123</v>
      </c>
      <c r="AT96" s="223" t="s">
        <v>118</v>
      </c>
      <c r="AU96" s="223" t="s">
        <v>82</v>
      </c>
      <c r="AY96" s="18" t="s">
        <v>116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8" t="s">
        <v>80</v>
      </c>
      <c r="BK96" s="224">
        <f>ROUND(I96*H96,2)</f>
        <v>0</v>
      </c>
      <c r="BL96" s="18" t="s">
        <v>123</v>
      </c>
      <c r="BM96" s="223" t="s">
        <v>135</v>
      </c>
    </row>
    <row r="97" s="1" customFormat="1">
      <c r="B97" s="39"/>
      <c r="C97" s="40"/>
      <c r="D97" s="225" t="s">
        <v>125</v>
      </c>
      <c r="E97" s="40"/>
      <c r="F97" s="226" t="s">
        <v>136</v>
      </c>
      <c r="G97" s="40"/>
      <c r="H97" s="40"/>
      <c r="I97" s="136"/>
      <c r="J97" s="40"/>
      <c r="K97" s="40"/>
      <c r="L97" s="44"/>
      <c r="M97" s="227"/>
      <c r="N97" s="84"/>
      <c r="O97" s="84"/>
      <c r="P97" s="84"/>
      <c r="Q97" s="84"/>
      <c r="R97" s="84"/>
      <c r="S97" s="84"/>
      <c r="T97" s="85"/>
      <c r="AT97" s="18" t="s">
        <v>125</v>
      </c>
      <c r="AU97" s="18" t="s">
        <v>82</v>
      </c>
    </row>
    <row r="98" s="12" customFormat="1">
      <c r="B98" s="228"/>
      <c r="C98" s="229"/>
      <c r="D98" s="225" t="s">
        <v>127</v>
      </c>
      <c r="E98" s="230" t="s">
        <v>19</v>
      </c>
      <c r="F98" s="231" t="s">
        <v>137</v>
      </c>
      <c r="G98" s="229"/>
      <c r="H98" s="232">
        <v>6.2999999999999998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127</v>
      </c>
      <c r="AU98" s="238" t="s">
        <v>82</v>
      </c>
      <c r="AV98" s="12" t="s">
        <v>82</v>
      </c>
      <c r="AW98" s="12" t="s">
        <v>34</v>
      </c>
      <c r="AX98" s="12" t="s">
        <v>80</v>
      </c>
      <c r="AY98" s="238" t="s">
        <v>116</v>
      </c>
    </row>
    <row r="99" s="1" customFormat="1" ht="36" customHeight="1">
      <c r="B99" s="39"/>
      <c r="C99" s="212" t="s">
        <v>123</v>
      </c>
      <c r="D99" s="212" t="s">
        <v>118</v>
      </c>
      <c r="E99" s="213" t="s">
        <v>138</v>
      </c>
      <c r="F99" s="214" t="s">
        <v>139</v>
      </c>
      <c r="G99" s="215" t="s">
        <v>121</v>
      </c>
      <c r="H99" s="216">
        <v>527.79999999999995</v>
      </c>
      <c r="I99" s="217"/>
      <c r="J99" s="218">
        <f>ROUND(I99*H99,2)</f>
        <v>0</v>
      </c>
      <c r="K99" s="214" t="s">
        <v>122</v>
      </c>
      <c r="L99" s="44"/>
      <c r="M99" s="219" t="s">
        <v>19</v>
      </c>
      <c r="N99" s="220" t="s">
        <v>44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0.44</v>
      </c>
      <c r="T99" s="222">
        <f>S99*H99</f>
        <v>232.23199999999997</v>
      </c>
      <c r="AR99" s="223" t="s">
        <v>123</v>
      </c>
      <c r="AT99" s="223" t="s">
        <v>118</v>
      </c>
      <c r="AU99" s="223" t="s">
        <v>82</v>
      </c>
      <c r="AY99" s="18" t="s">
        <v>116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8" t="s">
        <v>80</v>
      </c>
      <c r="BK99" s="224">
        <f>ROUND(I99*H99,2)</f>
        <v>0</v>
      </c>
      <c r="BL99" s="18" t="s">
        <v>123</v>
      </c>
      <c r="BM99" s="223" t="s">
        <v>140</v>
      </c>
    </row>
    <row r="100" s="1" customFormat="1">
      <c r="B100" s="39"/>
      <c r="C100" s="40"/>
      <c r="D100" s="225" t="s">
        <v>125</v>
      </c>
      <c r="E100" s="40"/>
      <c r="F100" s="226" t="s">
        <v>136</v>
      </c>
      <c r="G100" s="40"/>
      <c r="H100" s="40"/>
      <c r="I100" s="136"/>
      <c r="J100" s="40"/>
      <c r="K100" s="40"/>
      <c r="L100" s="44"/>
      <c r="M100" s="227"/>
      <c r="N100" s="84"/>
      <c r="O100" s="84"/>
      <c r="P100" s="84"/>
      <c r="Q100" s="84"/>
      <c r="R100" s="84"/>
      <c r="S100" s="84"/>
      <c r="T100" s="85"/>
      <c r="AT100" s="18" t="s">
        <v>125</v>
      </c>
      <c r="AU100" s="18" t="s">
        <v>82</v>
      </c>
    </row>
    <row r="101" s="12" customFormat="1">
      <c r="B101" s="228"/>
      <c r="C101" s="229"/>
      <c r="D101" s="225" t="s">
        <v>127</v>
      </c>
      <c r="E101" s="230" t="s">
        <v>19</v>
      </c>
      <c r="F101" s="231" t="s">
        <v>141</v>
      </c>
      <c r="G101" s="229"/>
      <c r="H101" s="232">
        <v>527.79999999999995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127</v>
      </c>
      <c r="AU101" s="238" t="s">
        <v>82</v>
      </c>
      <c r="AV101" s="12" t="s">
        <v>82</v>
      </c>
      <c r="AW101" s="12" t="s">
        <v>34</v>
      </c>
      <c r="AX101" s="12" t="s">
        <v>80</v>
      </c>
      <c r="AY101" s="238" t="s">
        <v>116</v>
      </c>
    </row>
    <row r="102" s="1" customFormat="1" ht="24" customHeight="1">
      <c r="B102" s="39"/>
      <c r="C102" s="212" t="s">
        <v>142</v>
      </c>
      <c r="D102" s="212" t="s">
        <v>118</v>
      </c>
      <c r="E102" s="213" t="s">
        <v>143</v>
      </c>
      <c r="F102" s="214" t="s">
        <v>144</v>
      </c>
      <c r="G102" s="215" t="s">
        <v>121</v>
      </c>
      <c r="H102" s="216">
        <v>527.79999999999995</v>
      </c>
      <c r="I102" s="217"/>
      <c r="J102" s="218">
        <f>ROUND(I102*H102,2)</f>
        <v>0</v>
      </c>
      <c r="K102" s="214" t="s">
        <v>122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0.22</v>
      </c>
      <c r="T102" s="222">
        <f>S102*H102</f>
        <v>116.11599999999999</v>
      </c>
      <c r="AR102" s="223" t="s">
        <v>123</v>
      </c>
      <c r="AT102" s="223" t="s">
        <v>118</v>
      </c>
      <c r="AU102" s="223" t="s">
        <v>82</v>
      </c>
      <c r="AY102" s="18" t="s">
        <v>116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8" t="s">
        <v>80</v>
      </c>
      <c r="BK102" s="224">
        <f>ROUND(I102*H102,2)</f>
        <v>0</v>
      </c>
      <c r="BL102" s="18" t="s">
        <v>123</v>
      </c>
      <c r="BM102" s="223" t="s">
        <v>145</v>
      </c>
    </row>
    <row r="103" s="1" customFormat="1">
      <c r="B103" s="39"/>
      <c r="C103" s="40"/>
      <c r="D103" s="225" t="s">
        <v>125</v>
      </c>
      <c r="E103" s="40"/>
      <c r="F103" s="226" t="s">
        <v>136</v>
      </c>
      <c r="G103" s="40"/>
      <c r="H103" s="40"/>
      <c r="I103" s="136"/>
      <c r="J103" s="40"/>
      <c r="K103" s="40"/>
      <c r="L103" s="44"/>
      <c r="M103" s="227"/>
      <c r="N103" s="84"/>
      <c r="O103" s="84"/>
      <c r="P103" s="84"/>
      <c r="Q103" s="84"/>
      <c r="R103" s="84"/>
      <c r="S103" s="84"/>
      <c r="T103" s="85"/>
      <c r="AT103" s="18" t="s">
        <v>125</v>
      </c>
      <c r="AU103" s="18" t="s">
        <v>82</v>
      </c>
    </row>
    <row r="104" s="12" customFormat="1">
      <c r="B104" s="228"/>
      <c r="C104" s="229"/>
      <c r="D104" s="225" t="s">
        <v>127</v>
      </c>
      <c r="E104" s="230" t="s">
        <v>19</v>
      </c>
      <c r="F104" s="231" t="s">
        <v>146</v>
      </c>
      <c r="G104" s="229"/>
      <c r="H104" s="232">
        <v>527.79999999999995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127</v>
      </c>
      <c r="AU104" s="238" t="s">
        <v>82</v>
      </c>
      <c r="AV104" s="12" t="s">
        <v>82</v>
      </c>
      <c r="AW104" s="12" t="s">
        <v>34</v>
      </c>
      <c r="AX104" s="12" t="s">
        <v>80</v>
      </c>
      <c r="AY104" s="238" t="s">
        <v>116</v>
      </c>
    </row>
    <row r="105" s="1" customFormat="1" ht="36" customHeight="1">
      <c r="B105" s="39"/>
      <c r="C105" s="212" t="s">
        <v>147</v>
      </c>
      <c r="D105" s="212" t="s">
        <v>118</v>
      </c>
      <c r="E105" s="213" t="s">
        <v>148</v>
      </c>
      <c r="F105" s="214" t="s">
        <v>149</v>
      </c>
      <c r="G105" s="215" t="s">
        <v>121</v>
      </c>
      <c r="H105" s="216">
        <v>34.200000000000003</v>
      </c>
      <c r="I105" s="217"/>
      <c r="J105" s="218">
        <f>ROUND(I105*H105,2)</f>
        <v>0</v>
      </c>
      <c r="K105" s="214" t="s">
        <v>122</v>
      </c>
      <c r="L105" s="44"/>
      <c r="M105" s="219" t="s">
        <v>19</v>
      </c>
      <c r="N105" s="220" t="s">
        <v>44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0.28999999999999998</v>
      </c>
      <c r="T105" s="222">
        <f>S105*H105</f>
        <v>9.9179999999999993</v>
      </c>
      <c r="AR105" s="223" t="s">
        <v>123</v>
      </c>
      <c r="AT105" s="223" t="s">
        <v>118</v>
      </c>
      <c r="AU105" s="223" t="s">
        <v>82</v>
      </c>
      <c r="AY105" s="18" t="s">
        <v>116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8" t="s">
        <v>80</v>
      </c>
      <c r="BK105" s="224">
        <f>ROUND(I105*H105,2)</f>
        <v>0</v>
      </c>
      <c r="BL105" s="18" t="s">
        <v>123</v>
      </c>
      <c r="BM105" s="223" t="s">
        <v>150</v>
      </c>
    </row>
    <row r="106" s="1" customFormat="1">
      <c r="B106" s="39"/>
      <c r="C106" s="40"/>
      <c r="D106" s="225" t="s">
        <v>125</v>
      </c>
      <c r="E106" s="40"/>
      <c r="F106" s="226" t="s">
        <v>136</v>
      </c>
      <c r="G106" s="40"/>
      <c r="H106" s="40"/>
      <c r="I106" s="136"/>
      <c r="J106" s="40"/>
      <c r="K106" s="40"/>
      <c r="L106" s="44"/>
      <c r="M106" s="227"/>
      <c r="N106" s="84"/>
      <c r="O106" s="84"/>
      <c r="P106" s="84"/>
      <c r="Q106" s="84"/>
      <c r="R106" s="84"/>
      <c r="S106" s="84"/>
      <c r="T106" s="85"/>
      <c r="AT106" s="18" t="s">
        <v>125</v>
      </c>
      <c r="AU106" s="18" t="s">
        <v>82</v>
      </c>
    </row>
    <row r="107" s="12" customFormat="1">
      <c r="B107" s="228"/>
      <c r="C107" s="229"/>
      <c r="D107" s="225" t="s">
        <v>127</v>
      </c>
      <c r="E107" s="230" t="s">
        <v>19</v>
      </c>
      <c r="F107" s="231" t="s">
        <v>151</v>
      </c>
      <c r="G107" s="229"/>
      <c r="H107" s="232">
        <v>2.7000000000000002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127</v>
      </c>
      <c r="AU107" s="238" t="s">
        <v>82</v>
      </c>
      <c r="AV107" s="12" t="s">
        <v>82</v>
      </c>
      <c r="AW107" s="12" t="s">
        <v>34</v>
      </c>
      <c r="AX107" s="12" t="s">
        <v>73</v>
      </c>
      <c r="AY107" s="238" t="s">
        <v>116</v>
      </c>
    </row>
    <row r="108" s="12" customFormat="1">
      <c r="B108" s="228"/>
      <c r="C108" s="229"/>
      <c r="D108" s="225" t="s">
        <v>127</v>
      </c>
      <c r="E108" s="230" t="s">
        <v>19</v>
      </c>
      <c r="F108" s="231" t="s">
        <v>152</v>
      </c>
      <c r="G108" s="229"/>
      <c r="H108" s="232">
        <v>2.7000000000000002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127</v>
      </c>
      <c r="AU108" s="238" t="s">
        <v>82</v>
      </c>
      <c r="AV108" s="12" t="s">
        <v>82</v>
      </c>
      <c r="AW108" s="12" t="s">
        <v>34</v>
      </c>
      <c r="AX108" s="12" t="s">
        <v>73</v>
      </c>
      <c r="AY108" s="238" t="s">
        <v>116</v>
      </c>
    </row>
    <row r="109" s="12" customFormat="1">
      <c r="B109" s="228"/>
      <c r="C109" s="229"/>
      <c r="D109" s="225" t="s">
        <v>127</v>
      </c>
      <c r="E109" s="230" t="s">
        <v>19</v>
      </c>
      <c r="F109" s="231" t="s">
        <v>153</v>
      </c>
      <c r="G109" s="229"/>
      <c r="H109" s="232">
        <v>28.800000000000001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127</v>
      </c>
      <c r="AU109" s="238" t="s">
        <v>82</v>
      </c>
      <c r="AV109" s="12" t="s">
        <v>82</v>
      </c>
      <c r="AW109" s="12" t="s">
        <v>34</v>
      </c>
      <c r="AX109" s="12" t="s">
        <v>73</v>
      </c>
      <c r="AY109" s="238" t="s">
        <v>116</v>
      </c>
    </row>
    <row r="110" s="13" customFormat="1">
      <c r="B110" s="239"/>
      <c r="C110" s="240"/>
      <c r="D110" s="225" t="s">
        <v>127</v>
      </c>
      <c r="E110" s="241" t="s">
        <v>19</v>
      </c>
      <c r="F110" s="242" t="s">
        <v>154</v>
      </c>
      <c r="G110" s="240"/>
      <c r="H110" s="243">
        <v>34.200000000000003</v>
      </c>
      <c r="I110" s="244"/>
      <c r="J110" s="240"/>
      <c r="K110" s="240"/>
      <c r="L110" s="245"/>
      <c r="M110" s="246"/>
      <c r="N110" s="247"/>
      <c r="O110" s="247"/>
      <c r="P110" s="247"/>
      <c r="Q110" s="247"/>
      <c r="R110" s="247"/>
      <c r="S110" s="247"/>
      <c r="T110" s="248"/>
      <c r="AT110" s="249" t="s">
        <v>127</v>
      </c>
      <c r="AU110" s="249" t="s">
        <v>82</v>
      </c>
      <c r="AV110" s="13" t="s">
        <v>123</v>
      </c>
      <c r="AW110" s="13" t="s">
        <v>34</v>
      </c>
      <c r="AX110" s="13" t="s">
        <v>80</v>
      </c>
      <c r="AY110" s="249" t="s">
        <v>116</v>
      </c>
    </row>
    <row r="111" s="1" customFormat="1" ht="36" customHeight="1">
      <c r="B111" s="39"/>
      <c r="C111" s="212" t="s">
        <v>155</v>
      </c>
      <c r="D111" s="212" t="s">
        <v>118</v>
      </c>
      <c r="E111" s="213" t="s">
        <v>156</v>
      </c>
      <c r="F111" s="214" t="s">
        <v>157</v>
      </c>
      <c r="G111" s="215" t="s">
        <v>121</v>
      </c>
      <c r="H111" s="216">
        <v>14</v>
      </c>
      <c r="I111" s="217"/>
      <c r="J111" s="218">
        <f>ROUND(I111*H111,2)</f>
        <v>0</v>
      </c>
      <c r="K111" s="214" t="s">
        <v>122</v>
      </c>
      <c r="L111" s="44"/>
      <c r="M111" s="219" t="s">
        <v>19</v>
      </c>
      <c r="N111" s="220" t="s">
        <v>44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0.44</v>
      </c>
      <c r="T111" s="222">
        <f>S111*H111</f>
        <v>6.1600000000000001</v>
      </c>
      <c r="AR111" s="223" t="s">
        <v>123</v>
      </c>
      <c r="AT111" s="223" t="s">
        <v>118</v>
      </c>
      <c r="AU111" s="223" t="s">
        <v>82</v>
      </c>
      <c r="AY111" s="18" t="s">
        <v>116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8" t="s">
        <v>80</v>
      </c>
      <c r="BK111" s="224">
        <f>ROUND(I111*H111,2)</f>
        <v>0</v>
      </c>
      <c r="BL111" s="18" t="s">
        <v>123</v>
      </c>
      <c r="BM111" s="223" t="s">
        <v>158</v>
      </c>
    </row>
    <row r="112" s="1" customFormat="1">
      <c r="B112" s="39"/>
      <c r="C112" s="40"/>
      <c r="D112" s="225" t="s">
        <v>125</v>
      </c>
      <c r="E112" s="40"/>
      <c r="F112" s="226" t="s">
        <v>136</v>
      </c>
      <c r="G112" s="40"/>
      <c r="H112" s="40"/>
      <c r="I112" s="136"/>
      <c r="J112" s="40"/>
      <c r="K112" s="40"/>
      <c r="L112" s="44"/>
      <c r="M112" s="227"/>
      <c r="N112" s="84"/>
      <c r="O112" s="84"/>
      <c r="P112" s="84"/>
      <c r="Q112" s="84"/>
      <c r="R112" s="84"/>
      <c r="S112" s="84"/>
      <c r="T112" s="85"/>
      <c r="AT112" s="18" t="s">
        <v>125</v>
      </c>
      <c r="AU112" s="18" t="s">
        <v>82</v>
      </c>
    </row>
    <row r="113" s="12" customFormat="1">
      <c r="B113" s="228"/>
      <c r="C113" s="229"/>
      <c r="D113" s="225" t="s">
        <v>127</v>
      </c>
      <c r="E113" s="230" t="s">
        <v>19</v>
      </c>
      <c r="F113" s="231" t="s">
        <v>159</v>
      </c>
      <c r="G113" s="229"/>
      <c r="H113" s="232">
        <v>14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127</v>
      </c>
      <c r="AU113" s="238" t="s">
        <v>82</v>
      </c>
      <c r="AV113" s="12" t="s">
        <v>82</v>
      </c>
      <c r="AW113" s="12" t="s">
        <v>34</v>
      </c>
      <c r="AX113" s="12" t="s">
        <v>80</v>
      </c>
      <c r="AY113" s="238" t="s">
        <v>116</v>
      </c>
    </row>
    <row r="114" s="1" customFormat="1" ht="36" customHeight="1">
      <c r="B114" s="39"/>
      <c r="C114" s="212" t="s">
        <v>160</v>
      </c>
      <c r="D114" s="212" t="s">
        <v>118</v>
      </c>
      <c r="E114" s="213" t="s">
        <v>161</v>
      </c>
      <c r="F114" s="214" t="s">
        <v>162</v>
      </c>
      <c r="G114" s="215" t="s">
        <v>121</v>
      </c>
      <c r="H114" s="216">
        <v>11.199999999999999</v>
      </c>
      <c r="I114" s="217"/>
      <c r="J114" s="218">
        <f>ROUND(I114*H114,2)</f>
        <v>0</v>
      </c>
      <c r="K114" s="214" t="s">
        <v>122</v>
      </c>
      <c r="L114" s="44"/>
      <c r="M114" s="219" t="s">
        <v>19</v>
      </c>
      <c r="N114" s="220" t="s">
        <v>44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0.75</v>
      </c>
      <c r="T114" s="222">
        <f>S114*H114</f>
        <v>8.3999999999999986</v>
      </c>
      <c r="AR114" s="223" t="s">
        <v>123</v>
      </c>
      <c r="AT114" s="223" t="s">
        <v>118</v>
      </c>
      <c r="AU114" s="223" t="s">
        <v>82</v>
      </c>
      <c r="AY114" s="18" t="s">
        <v>116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8" t="s">
        <v>80</v>
      </c>
      <c r="BK114" s="224">
        <f>ROUND(I114*H114,2)</f>
        <v>0</v>
      </c>
      <c r="BL114" s="18" t="s">
        <v>123</v>
      </c>
      <c r="BM114" s="223" t="s">
        <v>163</v>
      </c>
    </row>
    <row r="115" s="1" customFormat="1">
      <c r="B115" s="39"/>
      <c r="C115" s="40"/>
      <c r="D115" s="225" t="s">
        <v>125</v>
      </c>
      <c r="E115" s="40"/>
      <c r="F115" s="226" t="s">
        <v>136</v>
      </c>
      <c r="G115" s="40"/>
      <c r="H115" s="40"/>
      <c r="I115" s="136"/>
      <c r="J115" s="40"/>
      <c r="K115" s="40"/>
      <c r="L115" s="44"/>
      <c r="M115" s="227"/>
      <c r="N115" s="84"/>
      <c r="O115" s="84"/>
      <c r="P115" s="84"/>
      <c r="Q115" s="84"/>
      <c r="R115" s="84"/>
      <c r="S115" s="84"/>
      <c r="T115" s="85"/>
      <c r="AT115" s="18" t="s">
        <v>125</v>
      </c>
      <c r="AU115" s="18" t="s">
        <v>82</v>
      </c>
    </row>
    <row r="116" s="12" customFormat="1">
      <c r="B116" s="228"/>
      <c r="C116" s="229"/>
      <c r="D116" s="225" t="s">
        <v>127</v>
      </c>
      <c r="E116" s="230" t="s">
        <v>19</v>
      </c>
      <c r="F116" s="231" t="s">
        <v>164</v>
      </c>
      <c r="G116" s="229"/>
      <c r="H116" s="232">
        <v>11.199999999999999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127</v>
      </c>
      <c r="AU116" s="238" t="s">
        <v>82</v>
      </c>
      <c r="AV116" s="12" t="s">
        <v>82</v>
      </c>
      <c r="AW116" s="12" t="s">
        <v>34</v>
      </c>
      <c r="AX116" s="12" t="s">
        <v>80</v>
      </c>
      <c r="AY116" s="238" t="s">
        <v>116</v>
      </c>
    </row>
    <row r="117" s="1" customFormat="1" ht="24" customHeight="1">
      <c r="B117" s="39"/>
      <c r="C117" s="212" t="s">
        <v>165</v>
      </c>
      <c r="D117" s="212" t="s">
        <v>118</v>
      </c>
      <c r="E117" s="213" t="s">
        <v>166</v>
      </c>
      <c r="F117" s="214" t="s">
        <v>167</v>
      </c>
      <c r="G117" s="215" t="s">
        <v>121</v>
      </c>
      <c r="H117" s="216">
        <v>14</v>
      </c>
      <c r="I117" s="217"/>
      <c r="J117" s="218">
        <f>ROUND(I117*H117,2)</f>
        <v>0</v>
      </c>
      <c r="K117" s="214" t="s">
        <v>122</v>
      </c>
      <c r="L117" s="44"/>
      <c r="M117" s="219" t="s">
        <v>19</v>
      </c>
      <c r="N117" s="220" t="s">
        <v>44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0.22</v>
      </c>
      <c r="T117" s="222">
        <f>S117*H117</f>
        <v>3.0800000000000001</v>
      </c>
      <c r="AR117" s="223" t="s">
        <v>123</v>
      </c>
      <c r="AT117" s="223" t="s">
        <v>118</v>
      </c>
      <c r="AU117" s="223" t="s">
        <v>82</v>
      </c>
      <c r="AY117" s="18" t="s">
        <v>116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8" t="s">
        <v>80</v>
      </c>
      <c r="BK117" s="224">
        <f>ROUND(I117*H117,2)</f>
        <v>0</v>
      </c>
      <c r="BL117" s="18" t="s">
        <v>123</v>
      </c>
      <c r="BM117" s="223" t="s">
        <v>168</v>
      </c>
    </row>
    <row r="118" s="1" customFormat="1">
      <c r="B118" s="39"/>
      <c r="C118" s="40"/>
      <c r="D118" s="225" t="s">
        <v>125</v>
      </c>
      <c r="E118" s="40"/>
      <c r="F118" s="226" t="s">
        <v>136</v>
      </c>
      <c r="G118" s="40"/>
      <c r="H118" s="40"/>
      <c r="I118" s="136"/>
      <c r="J118" s="40"/>
      <c r="K118" s="40"/>
      <c r="L118" s="44"/>
      <c r="M118" s="227"/>
      <c r="N118" s="84"/>
      <c r="O118" s="84"/>
      <c r="P118" s="84"/>
      <c r="Q118" s="84"/>
      <c r="R118" s="84"/>
      <c r="S118" s="84"/>
      <c r="T118" s="85"/>
      <c r="AT118" s="18" t="s">
        <v>125</v>
      </c>
      <c r="AU118" s="18" t="s">
        <v>82</v>
      </c>
    </row>
    <row r="119" s="12" customFormat="1">
      <c r="B119" s="228"/>
      <c r="C119" s="229"/>
      <c r="D119" s="225" t="s">
        <v>127</v>
      </c>
      <c r="E119" s="230" t="s">
        <v>19</v>
      </c>
      <c r="F119" s="231" t="s">
        <v>159</v>
      </c>
      <c r="G119" s="229"/>
      <c r="H119" s="232">
        <v>14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127</v>
      </c>
      <c r="AU119" s="238" t="s">
        <v>82</v>
      </c>
      <c r="AV119" s="12" t="s">
        <v>82</v>
      </c>
      <c r="AW119" s="12" t="s">
        <v>34</v>
      </c>
      <c r="AX119" s="12" t="s">
        <v>80</v>
      </c>
      <c r="AY119" s="238" t="s">
        <v>116</v>
      </c>
    </row>
    <row r="120" s="1" customFormat="1" ht="24" customHeight="1">
      <c r="B120" s="39"/>
      <c r="C120" s="212" t="s">
        <v>169</v>
      </c>
      <c r="D120" s="212" t="s">
        <v>118</v>
      </c>
      <c r="E120" s="213" t="s">
        <v>170</v>
      </c>
      <c r="F120" s="214" t="s">
        <v>171</v>
      </c>
      <c r="G120" s="215" t="s">
        <v>121</v>
      </c>
      <c r="H120" s="216">
        <v>15.199999999999999</v>
      </c>
      <c r="I120" s="217"/>
      <c r="J120" s="218">
        <f>ROUND(I120*H120,2)</f>
        <v>0</v>
      </c>
      <c r="K120" s="214" t="s">
        <v>122</v>
      </c>
      <c r="L120" s="44"/>
      <c r="M120" s="219" t="s">
        <v>19</v>
      </c>
      <c r="N120" s="220" t="s">
        <v>44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0.316</v>
      </c>
      <c r="T120" s="222">
        <f>S120*H120</f>
        <v>4.8031999999999995</v>
      </c>
      <c r="AR120" s="223" t="s">
        <v>123</v>
      </c>
      <c r="AT120" s="223" t="s">
        <v>118</v>
      </c>
      <c r="AU120" s="223" t="s">
        <v>82</v>
      </c>
      <c r="AY120" s="18" t="s">
        <v>116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8" t="s">
        <v>80</v>
      </c>
      <c r="BK120" s="224">
        <f>ROUND(I120*H120,2)</f>
        <v>0</v>
      </c>
      <c r="BL120" s="18" t="s">
        <v>123</v>
      </c>
      <c r="BM120" s="223" t="s">
        <v>172</v>
      </c>
    </row>
    <row r="121" s="1" customFormat="1">
      <c r="B121" s="39"/>
      <c r="C121" s="40"/>
      <c r="D121" s="225" t="s">
        <v>125</v>
      </c>
      <c r="E121" s="40"/>
      <c r="F121" s="226" t="s">
        <v>136</v>
      </c>
      <c r="G121" s="40"/>
      <c r="H121" s="40"/>
      <c r="I121" s="136"/>
      <c r="J121" s="40"/>
      <c r="K121" s="40"/>
      <c r="L121" s="44"/>
      <c r="M121" s="227"/>
      <c r="N121" s="84"/>
      <c r="O121" s="84"/>
      <c r="P121" s="84"/>
      <c r="Q121" s="84"/>
      <c r="R121" s="84"/>
      <c r="S121" s="84"/>
      <c r="T121" s="85"/>
      <c r="AT121" s="18" t="s">
        <v>125</v>
      </c>
      <c r="AU121" s="18" t="s">
        <v>82</v>
      </c>
    </row>
    <row r="122" s="12" customFormat="1">
      <c r="B122" s="228"/>
      <c r="C122" s="229"/>
      <c r="D122" s="225" t="s">
        <v>127</v>
      </c>
      <c r="E122" s="230" t="s">
        <v>19</v>
      </c>
      <c r="F122" s="231" t="s">
        <v>173</v>
      </c>
      <c r="G122" s="229"/>
      <c r="H122" s="232">
        <v>15.199999999999999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127</v>
      </c>
      <c r="AU122" s="238" t="s">
        <v>82</v>
      </c>
      <c r="AV122" s="12" t="s">
        <v>82</v>
      </c>
      <c r="AW122" s="12" t="s">
        <v>34</v>
      </c>
      <c r="AX122" s="12" t="s">
        <v>80</v>
      </c>
      <c r="AY122" s="238" t="s">
        <v>116</v>
      </c>
    </row>
    <row r="123" s="1" customFormat="1" ht="16.5" customHeight="1">
      <c r="B123" s="39"/>
      <c r="C123" s="212" t="s">
        <v>174</v>
      </c>
      <c r="D123" s="212" t="s">
        <v>118</v>
      </c>
      <c r="E123" s="213" t="s">
        <v>175</v>
      </c>
      <c r="F123" s="214" t="s">
        <v>176</v>
      </c>
      <c r="G123" s="215" t="s">
        <v>177</v>
      </c>
      <c r="H123" s="216">
        <v>30</v>
      </c>
      <c r="I123" s="217"/>
      <c r="J123" s="218">
        <f>ROUND(I123*H123,2)</f>
        <v>0</v>
      </c>
      <c r="K123" s="214" t="s">
        <v>122</v>
      </c>
      <c r="L123" s="44"/>
      <c r="M123" s="219" t="s">
        <v>19</v>
      </c>
      <c r="N123" s="220" t="s">
        <v>44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AR123" s="223" t="s">
        <v>123</v>
      </c>
      <c r="AT123" s="223" t="s">
        <v>118</v>
      </c>
      <c r="AU123" s="223" t="s">
        <v>82</v>
      </c>
      <c r="AY123" s="18" t="s">
        <v>116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8" t="s">
        <v>80</v>
      </c>
      <c r="BK123" s="224">
        <f>ROUND(I123*H123,2)</f>
        <v>0</v>
      </c>
      <c r="BL123" s="18" t="s">
        <v>123</v>
      </c>
      <c r="BM123" s="223" t="s">
        <v>178</v>
      </c>
    </row>
    <row r="124" s="1" customFormat="1">
      <c r="B124" s="39"/>
      <c r="C124" s="40"/>
      <c r="D124" s="225" t="s">
        <v>125</v>
      </c>
      <c r="E124" s="40"/>
      <c r="F124" s="226" t="s">
        <v>179</v>
      </c>
      <c r="G124" s="40"/>
      <c r="H124" s="40"/>
      <c r="I124" s="136"/>
      <c r="J124" s="40"/>
      <c r="K124" s="40"/>
      <c r="L124" s="44"/>
      <c r="M124" s="227"/>
      <c r="N124" s="84"/>
      <c r="O124" s="84"/>
      <c r="P124" s="84"/>
      <c r="Q124" s="84"/>
      <c r="R124" s="84"/>
      <c r="S124" s="84"/>
      <c r="T124" s="85"/>
      <c r="AT124" s="18" t="s">
        <v>125</v>
      </c>
      <c r="AU124" s="18" t="s">
        <v>82</v>
      </c>
    </row>
    <row r="125" s="1" customFormat="1" ht="24" customHeight="1">
      <c r="B125" s="39"/>
      <c r="C125" s="212" t="s">
        <v>180</v>
      </c>
      <c r="D125" s="212" t="s">
        <v>118</v>
      </c>
      <c r="E125" s="213" t="s">
        <v>181</v>
      </c>
      <c r="F125" s="214" t="s">
        <v>182</v>
      </c>
      <c r="G125" s="215" t="s">
        <v>183</v>
      </c>
      <c r="H125" s="216">
        <v>30</v>
      </c>
      <c r="I125" s="217"/>
      <c r="J125" s="218">
        <f>ROUND(I125*H125,2)</f>
        <v>0</v>
      </c>
      <c r="K125" s="214" t="s">
        <v>122</v>
      </c>
      <c r="L125" s="44"/>
      <c r="M125" s="219" t="s">
        <v>19</v>
      </c>
      <c r="N125" s="220" t="s">
        <v>44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AR125" s="223" t="s">
        <v>123</v>
      </c>
      <c r="AT125" s="223" t="s">
        <v>118</v>
      </c>
      <c r="AU125" s="223" t="s">
        <v>82</v>
      </c>
      <c r="AY125" s="18" t="s">
        <v>116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8" t="s">
        <v>80</v>
      </c>
      <c r="BK125" s="224">
        <f>ROUND(I125*H125,2)</f>
        <v>0</v>
      </c>
      <c r="BL125" s="18" t="s">
        <v>123</v>
      </c>
      <c r="BM125" s="223" t="s">
        <v>184</v>
      </c>
    </row>
    <row r="126" s="1" customFormat="1">
      <c r="B126" s="39"/>
      <c r="C126" s="40"/>
      <c r="D126" s="225" t="s">
        <v>125</v>
      </c>
      <c r="E126" s="40"/>
      <c r="F126" s="226" t="s">
        <v>185</v>
      </c>
      <c r="G126" s="40"/>
      <c r="H126" s="40"/>
      <c r="I126" s="136"/>
      <c r="J126" s="40"/>
      <c r="K126" s="40"/>
      <c r="L126" s="44"/>
      <c r="M126" s="227"/>
      <c r="N126" s="84"/>
      <c r="O126" s="84"/>
      <c r="P126" s="84"/>
      <c r="Q126" s="84"/>
      <c r="R126" s="84"/>
      <c r="S126" s="84"/>
      <c r="T126" s="85"/>
      <c r="AT126" s="18" t="s">
        <v>125</v>
      </c>
      <c r="AU126" s="18" t="s">
        <v>82</v>
      </c>
    </row>
    <row r="127" s="1" customFormat="1" ht="36" customHeight="1">
      <c r="B127" s="39"/>
      <c r="C127" s="212" t="s">
        <v>186</v>
      </c>
      <c r="D127" s="212" t="s">
        <v>118</v>
      </c>
      <c r="E127" s="213" t="s">
        <v>187</v>
      </c>
      <c r="F127" s="214" t="s">
        <v>188</v>
      </c>
      <c r="G127" s="215" t="s">
        <v>189</v>
      </c>
      <c r="H127" s="216">
        <v>24</v>
      </c>
      <c r="I127" s="217"/>
      <c r="J127" s="218">
        <f>ROUND(I127*H127,2)</f>
        <v>0</v>
      </c>
      <c r="K127" s="214" t="s">
        <v>19</v>
      </c>
      <c r="L127" s="44"/>
      <c r="M127" s="219" t="s">
        <v>19</v>
      </c>
      <c r="N127" s="220" t="s">
        <v>44</v>
      </c>
      <c r="O127" s="84"/>
      <c r="P127" s="221">
        <f>O127*H127</f>
        <v>0</v>
      </c>
      <c r="Q127" s="221">
        <v>0.01269</v>
      </c>
      <c r="R127" s="221">
        <f>Q127*H127</f>
        <v>0.30456</v>
      </c>
      <c r="S127" s="221">
        <v>0</v>
      </c>
      <c r="T127" s="222">
        <f>S127*H127</f>
        <v>0</v>
      </c>
      <c r="AR127" s="223" t="s">
        <v>123</v>
      </c>
      <c r="AT127" s="223" t="s">
        <v>118</v>
      </c>
      <c r="AU127" s="223" t="s">
        <v>82</v>
      </c>
      <c r="AY127" s="18" t="s">
        <v>116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8" t="s">
        <v>80</v>
      </c>
      <c r="BK127" s="224">
        <f>ROUND(I127*H127,2)</f>
        <v>0</v>
      </c>
      <c r="BL127" s="18" t="s">
        <v>123</v>
      </c>
      <c r="BM127" s="223" t="s">
        <v>190</v>
      </c>
    </row>
    <row r="128" s="1" customFormat="1">
      <c r="B128" s="39"/>
      <c r="C128" s="40"/>
      <c r="D128" s="225" t="s">
        <v>125</v>
      </c>
      <c r="E128" s="40"/>
      <c r="F128" s="226" t="s">
        <v>191</v>
      </c>
      <c r="G128" s="40"/>
      <c r="H128" s="40"/>
      <c r="I128" s="136"/>
      <c r="J128" s="40"/>
      <c r="K128" s="40"/>
      <c r="L128" s="44"/>
      <c r="M128" s="227"/>
      <c r="N128" s="84"/>
      <c r="O128" s="84"/>
      <c r="P128" s="84"/>
      <c r="Q128" s="84"/>
      <c r="R128" s="84"/>
      <c r="S128" s="84"/>
      <c r="T128" s="85"/>
      <c r="AT128" s="18" t="s">
        <v>125</v>
      </c>
      <c r="AU128" s="18" t="s">
        <v>82</v>
      </c>
    </row>
    <row r="129" s="14" customFormat="1">
      <c r="B129" s="250"/>
      <c r="C129" s="251"/>
      <c r="D129" s="225" t="s">
        <v>127</v>
      </c>
      <c r="E129" s="252" t="s">
        <v>19</v>
      </c>
      <c r="F129" s="253" t="s">
        <v>192</v>
      </c>
      <c r="G129" s="251"/>
      <c r="H129" s="252" t="s">
        <v>19</v>
      </c>
      <c r="I129" s="254"/>
      <c r="J129" s="251"/>
      <c r="K129" s="251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127</v>
      </c>
      <c r="AU129" s="259" t="s">
        <v>82</v>
      </c>
      <c r="AV129" s="14" t="s">
        <v>80</v>
      </c>
      <c r="AW129" s="14" t="s">
        <v>34</v>
      </c>
      <c r="AX129" s="14" t="s">
        <v>73</v>
      </c>
      <c r="AY129" s="259" t="s">
        <v>116</v>
      </c>
    </row>
    <row r="130" s="12" customFormat="1">
      <c r="B130" s="228"/>
      <c r="C130" s="229"/>
      <c r="D130" s="225" t="s">
        <v>127</v>
      </c>
      <c r="E130" s="230" t="s">
        <v>19</v>
      </c>
      <c r="F130" s="231" t="s">
        <v>193</v>
      </c>
      <c r="G130" s="229"/>
      <c r="H130" s="232">
        <v>20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127</v>
      </c>
      <c r="AU130" s="238" t="s">
        <v>82</v>
      </c>
      <c r="AV130" s="12" t="s">
        <v>82</v>
      </c>
      <c r="AW130" s="12" t="s">
        <v>34</v>
      </c>
      <c r="AX130" s="12" t="s">
        <v>73</v>
      </c>
      <c r="AY130" s="238" t="s">
        <v>116</v>
      </c>
    </row>
    <row r="131" s="12" customFormat="1">
      <c r="B131" s="228"/>
      <c r="C131" s="229"/>
      <c r="D131" s="225" t="s">
        <v>127</v>
      </c>
      <c r="E131" s="230" t="s">
        <v>19</v>
      </c>
      <c r="F131" s="231" t="s">
        <v>194</v>
      </c>
      <c r="G131" s="229"/>
      <c r="H131" s="232">
        <v>4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127</v>
      </c>
      <c r="AU131" s="238" t="s">
        <v>82</v>
      </c>
      <c r="AV131" s="12" t="s">
        <v>82</v>
      </c>
      <c r="AW131" s="12" t="s">
        <v>34</v>
      </c>
      <c r="AX131" s="12" t="s">
        <v>73</v>
      </c>
      <c r="AY131" s="238" t="s">
        <v>116</v>
      </c>
    </row>
    <row r="132" s="13" customFormat="1">
      <c r="B132" s="239"/>
      <c r="C132" s="240"/>
      <c r="D132" s="225" t="s">
        <v>127</v>
      </c>
      <c r="E132" s="241" t="s">
        <v>19</v>
      </c>
      <c r="F132" s="242" t="s">
        <v>154</v>
      </c>
      <c r="G132" s="240"/>
      <c r="H132" s="243">
        <v>24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AT132" s="249" t="s">
        <v>127</v>
      </c>
      <c r="AU132" s="249" t="s">
        <v>82</v>
      </c>
      <c r="AV132" s="13" t="s">
        <v>123</v>
      </c>
      <c r="AW132" s="13" t="s">
        <v>34</v>
      </c>
      <c r="AX132" s="13" t="s">
        <v>80</v>
      </c>
      <c r="AY132" s="249" t="s">
        <v>116</v>
      </c>
    </row>
    <row r="133" s="1" customFormat="1" ht="48" customHeight="1">
      <c r="B133" s="39"/>
      <c r="C133" s="212" t="s">
        <v>195</v>
      </c>
      <c r="D133" s="212" t="s">
        <v>118</v>
      </c>
      <c r="E133" s="213" t="s">
        <v>196</v>
      </c>
      <c r="F133" s="214" t="s">
        <v>197</v>
      </c>
      <c r="G133" s="215" t="s">
        <v>189</v>
      </c>
      <c r="H133" s="216">
        <v>18</v>
      </c>
      <c r="I133" s="217"/>
      <c r="J133" s="218">
        <f>ROUND(I133*H133,2)</f>
        <v>0</v>
      </c>
      <c r="K133" s="214" t="s">
        <v>122</v>
      </c>
      <c r="L133" s="44"/>
      <c r="M133" s="219" t="s">
        <v>19</v>
      </c>
      <c r="N133" s="220" t="s">
        <v>44</v>
      </c>
      <c r="O133" s="84"/>
      <c r="P133" s="221">
        <f>O133*H133</f>
        <v>0</v>
      </c>
      <c r="Q133" s="221">
        <v>0.036900000000000002</v>
      </c>
      <c r="R133" s="221">
        <f>Q133*H133</f>
        <v>0.66420000000000001</v>
      </c>
      <c r="S133" s="221">
        <v>0</v>
      </c>
      <c r="T133" s="222">
        <f>S133*H133</f>
        <v>0</v>
      </c>
      <c r="AR133" s="223" t="s">
        <v>123</v>
      </c>
      <c r="AT133" s="223" t="s">
        <v>118</v>
      </c>
      <c r="AU133" s="223" t="s">
        <v>82</v>
      </c>
      <c r="AY133" s="18" t="s">
        <v>116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8" t="s">
        <v>80</v>
      </c>
      <c r="BK133" s="224">
        <f>ROUND(I133*H133,2)</f>
        <v>0</v>
      </c>
      <c r="BL133" s="18" t="s">
        <v>123</v>
      </c>
      <c r="BM133" s="223" t="s">
        <v>198</v>
      </c>
    </row>
    <row r="134" s="1" customFormat="1">
      <c r="B134" s="39"/>
      <c r="C134" s="40"/>
      <c r="D134" s="225" t="s">
        <v>125</v>
      </c>
      <c r="E134" s="40"/>
      <c r="F134" s="226" t="s">
        <v>191</v>
      </c>
      <c r="G134" s="40"/>
      <c r="H134" s="40"/>
      <c r="I134" s="136"/>
      <c r="J134" s="40"/>
      <c r="K134" s="40"/>
      <c r="L134" s="44"/>
      <c r="M134" s="227"/>
      <c r="N134" s="84"/>
      <c r="O134" s="84"/>
      <c r="P134" s="84"/>
      <c r="Q134" s="84"/>
      <c r="R134" s="84"/>
      <c r="S134" s="84"/>
      <c r="T134" s="85"/>
      <c r="AT134" s="18" t="s">
        <v>125</v>
      </c>
      <c r="AU134" s="18" t="s">
        <v>82</v>
      </c>
    </row>
    <row r="135" s="14" customFormat="1">
      <c r="B135" s="250"/>
      <c r="C135" s="251"/>
      <c r="D135" s="225" t="s">
        <v>127</v>
      </c>
      <c r="E135" s="252" t="s">
        <v>19</v>
      </c>
      <c r="F135" s="253" t="s">
        <v>199</v>
      </c>
      <c r="G135" s="251"/>
      <c r="H135" s="252" t="s">
        <v>19</v>
      </c>
      <c r="I135" s="254"/>
      <c r="J135" s="251"/>
      <c r="K135" s="251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127</v>
      </c>
      <c r="AU135" s="259" t="s">
        <v>82</v>
      </c>
      <c r="AV135" s="14" t="s">
        <v>80</v>
      </c>
      <c r="AW135" s="14" t="s">
        <v>34</v>
      </c>
      <c r="AX135" s="14" t="s">
        <v>73</v>
      </c>
      <c r="AY135" s="259" t="s">
        <v>116</v>
      </c>
    </row>
    <row r="136" s="12" customFormat="1">
      <c r="B136" s="228"/>
      <c r="C136" s="229"/>
      <c r="D136" s="225" t="s">
        <v>127</v>
      </c>
      <c r="E136" s="230" t="s">
        <v>19</v>
      </c>
      <c r="F136" s="231" t="s">
        <v>200</v>
      </c>
      <c r="G136" s="229"/>
      <c r="H136" s="232">
        <v>15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127</v>
      </c>
      <c r="AU136" s="238" t="s">
        <v>82</v>
      </c>
      <c r="AV136" s="12" t="s">
        <v>82</v>
      </c>
      <c r="AW136" s="12" t="s">
        <v>34</v>
      </c>
      <c r="AX136" s="12" t="s">
        <v>73</v>
      </c>
      <c r="AY136" s="238" t="s">
        <v>116</v>
      </c>
    </row>
    <row r="137" s="12" customFormat="1">
      <c r="B137" s="228"/>
      <c r="C137" s="229"/>
      <c r="D137" s="225" t="s">
        <v>127</v>
      </c>
      <c r="E137" s="230" t="s">
        <v>19</v>
      </c>
      <c r="F137" s="231" t="s">
        <v>201</v>
      </c>
      <c r="G137" s="229"/>
      <c r="H137" s="232">
        <v>3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127</v>
      </c>
      <c r="AU137" s="238" t="s">
        <v>82</v>
      </c>
      <c r="AV137" s="12" t="s">
        <v>82</v>
      </c>
      <c r="AW137" s="12" t="s">
        <v>34</v>
      </c>
      <c r="AX137" s="12" t="s">
        <v>73</v>
      </c>
      <c r="AY137" s="238" t="s">
        <v>116</v>
      </c>
    </row>
    <row r="138" s="13" customFormat="1">
      <c r="B138" s="239"/>
      <c r="C138" s="240"/>
      <c r="D138" s="225" t="s">
        <v>127</v>
      </c>
      <c r="E138" s="241" t="s">
        <v>19</v>
      </c>
      <c r="F138" s="242" t="s">
        <v>154</v>
      </c>
      <c r="G138" s="240"/>
      <c r="H138" s="243">
        <v>18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AT138" s="249" t="s">
        <v>127</v>
      </c>
      <c r="AU138" s="249" t="s">
        <v>82</v>
      </c>
      <c r="AV138" s="13" t="s">
        <v>123</v>
      </c>
      <c r="AW138" s="13" t="s">
        <v>34</v>
      </c>
      <c r="AX138" s="13" t="s">
        <v>80</v>
      </c>
      <c r="AY138" s="249" t="s">
        <v>116</v>
      </c>
    </row>
    <row r="139" s="1" customFormat="1" ht="24" customHeight="1">
      <c r="B139" s="39"/>
      <c r="C139" s="212" t="s">
        <v>8</v>
      </c>
      <c r="D139" s="212" t="s">
        <v>118</v>
      </c>
      <c r="E139" s="213" t="s">
        <v>202</v>
      </c>
      <c r="F139" s="214" t="s">
        <v>203</v>
      </c>
      <c r="G139" s="215" t="s">
        <v>204</v>
      </c>
      <c r="H139" s="216">
        <v>31.725000000000001</v>
      </c>
      <c r="I139" s="217"/>
      <c r="J139" s="218">
        <f>ROUND(I139*H139,2)</f>
        <v>0</v>
      </c>
      <c r="K139" s="214" t="s">
        <v>122</v>
      </c>
      <c r="L139" s="44"/>
      <c r="M139" s="219" t="s">
        <v>19</v>
      </c>
      <c r="N139" s="220" t="s">
        <v>44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AR139" s="223" t="s">
        <v>123</v>
      </c>
      <c r="AT139" s="223" t="s">
        <v>118</v>
      </c>
      <c r="AU139" s="223" t="s">
        <v>82</v>
      </c>
      <c r="AY139" s="18" t="s">
        <v>116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8" t="s">
        <v>80</v>
      </c>
      <c r="BK139" s="224">
        <f>ROUND(I139*H139,2)</f>
        <v>0</v>
      </c>
      <c r="BL139" s="18" t="s">
        <v>123</v>
      </c>
      <c r="BM139" s="223" t="s">
        <v>205</v>
      </c>
    </row>
    <row r="140" s="1" customFormat="1">
      <c r="B140" s="39"/>
      <c r="C140" s="40"/>
      <c r="D140" s="225" t="s">
        <v>125</v>
      </c>
      <c r="E140" s="40"/>
      <c r="F140" s="226" t="s">
        <v>206</v>
      </c>
      <c r="G140" s="40"/>
      <c r="H140" s="40"/>
      <c r="I140" s="136"/>
      <c r="J140" s="40"/>
      <c r="K140" s="40"/>
      <c r="L140" s="44"/>
      <c r="M140" s="227"/>
      <c r="N140" s="84"/>
      <c r="O140" s="84"/>
      <c r="P140" s="84"/>
      <c r="Q140" s="84"/>
      <c r="R140" s="84"/>
      <c r="S140" s="84"/>
      <c r="T140" s="85"/>
      <c r="AT140" s="18" t="s">
        <v>125</v>
      </c>
      <c r="AU140" s="18" t="s">
        <v>82</v>
      </c>
    </row>
    <row r="141" s="12" customFormat="1">
      <c r="B141" s="228"/>
      <c r="C141" s="229"/>
      <c r="D141" s="225" t="s">
        <v>127</v>
      </c>
      <c r="E141" s="230" t="s">
        <v>19</v>
      </c>
      <c r="F141" s="231" t="s">
        <v>207</v>
      </c>
      <c r="G141" s="229"/>
      <c r="H141" s="232">
        <v>31.725000000000001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127</v>
      </c>
      <c r="AU141" s="238" t="s">
        <v>82</v>
      </c>
      <c r="AV141" s="12" t="s">
        <v>82</v>
      </c>
      <c r="AW141" s="12" t="s">
        <v>34</v>
      </c>
      <c r="AX141" s="12" t="s">
        <v>80</v>
      </c>
      <c r="AY141" s="238" t="s">
        <v>116</v>
      </c>
    </row>
    <row r="142" s="1" customFormat="1" ht="24" customHeight="1">
      <c r="B142" s="39"/>
      <c r="C142" s="212" t="s">
        <v>208</v>
      </c>
      <c r="D142" s="212" t="s">
        <v>118</v>
      </c>
      <c r="E142" s="213" t="s">
        <v>209</v>
      </c>
      <c r="F142" s="214" t="s">
        <v>210</v>
      </c>
      <c r="G142" s="215" t="s">
        <v>204</v>
      </c>
      <c r="H142" s="216">
        <v>38.521000000000001</v>
      </c>
      <c r="I142" s="217"/>
      <c r="J142" s="218">
        <f>ROUND(I142*H142,2)</f>
        <v>0</v>
      </c>
      <c r="K142" s="214" t="s">
        <v>122</v>
      </c>
      <c r="L142" s="44"/>
      <c r="M142" s="219" t="s">
        <v>19</v>
      </c>
      <c r="N142" s="220" t="s">
        <v>44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AR142" s="223" t="s">
        <v>123</v>
      </c>
      <c r="AT142" s="223" t="s">
        <v>118</v>
      </c>
      <c r="AU142" s="223" t="s">
        <v>82</v>
      </c>
      <c r="AY142" s="18" t="s">
        <v>116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8" t="s">
        <v>80</v>
      </c>
      <c r="BK142" s="224">
        <f>ROUND(I142*H142,2)</f>
        <v>0</v>
      </c>
      <c r="BL142" s="18" t="s">
        <v>123</v>
      </c>
      <c r="BM142" s="223" t="s">
        <v>211</v>
      </c>
    </row>
    <row r="143" s="1" customFormat="1">
      <c r="B143" s="39"/>
      <c r="C143" s="40"/>
      <c r="D143" s="225" t="s">
        <v>125</v>
      </c>
      <c r="E143" s="40"/>
      <c r="F143" s="226" t="s">
        <v>212</v>
      </c>
      <c r="G143" s="40"/>
      <c r="H143" s="40"/>
      <c r="I143" s="136"/>
      <c r="J143" s="40"/>
      <c r="K143" s="40"/>
      <c r="L143" s="44"/>
      <c r="M143" s="227"/>
      <c r="N143" s="84"/>
      <c r="O143" s="84"/>
      <c r="P143" s="84"/>
      <c r="Q143" s="84"/>
      <c r="R143" s="84"/>
      <c r="S143" s="84"/>
      <c r="T143" s="85"/>
      <c r="AT143" s="18" t="s">
        <v>125</v>
      </c>
      <c r="AU143" s="18" t="s">
        <v>82</v>
      </c>
    </row>
    <row r="144" s="14" customFormat="1">
      <c r="B144" s="250"/>
      <c r="C144" s="251"/>
      <c r="D144" s="225" t="s">
        <v>127</v>
      </c>
      <c r="E144" s="252" t="s">
        <v>19</v>
      </c>
      <c r="F144" s="253" t="s">
        <v>213</v>
      </c>
      <c r="G144" s="251"/>
      <c r="H144" s="252" t="s">
        <v>19</v>
      </c>
      <c r="I144" s="254"/>
      <c r="J144" s="251"/>
      <c r="K144" s="251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127</v>
      </c>
      <c r="AU144" s="259" t="s">
        <v>82</v>
      </c>
      <c r="AV144" s="14" t="s">
        <v>80</v>
      </c>
      <c r="AW144" s="14" t="s">
        <v>34</v>
      </c>
      <c r="AX144" s="14" t="s">
        <v>73</v>
      </c>
      <c r="AY144" s="259" t="s">
        <v>116</v>
      </c>
    </row>
    <row r="145" s="12" customFormat="1">
      <c r="B145" s="228"/>
      <c r="C145" s="229"/>
      <c r="D145" s="225" t="s">
        <v>127</v>
      </c>
      <c r="E145" s="230" t="s">
        <v>19</v>
      </c>
      <c r="F145" s="231" t="s">
        <v>214</v>
      </c>
      <c r="G145" s="229"/>
      <c r="H145" s="232">
        <v>38.521000000000001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127</v>
      </c>
      <c r="AU145" s="238" t="s">
        <v>82</v>
      </c>
      <c r="AV145" s="12" t="s">
        <v>82</v>
      </c>
      <c r="AW145" s="12" t="s">
        <v>34</v>
      </c>
      <c r="AX145" s="12" t="s">
        <v>80</v>
      </c>
      <c r="AY145" s="238" t="s">
        <v>116</v>
      </c>
    </row>
    <row r="146" s="1" customFormat="1" ht="24" customHeight="1">
      <c r="B146" s="39"/>
      <c r="C146" s="212" t="s">
        <v>215</v>
      </c>
      <c r="D146" s="212" t="s">
        <v>118</v>
      </c>
      <c r="E146" s="213" t="s">
        <v>216</v>
      </c>
      <c r="F146" s="214" t="s">
        <v>217</v>
      </c>
      <c r="G146" s="215" t="s">
        <v>204</v>
      </c>
      <c r="H146" s="216">
        <v>5.7750000000000004</v>
      </c>
      <c r="I146" s="217"/>
      <c r="J146" s="218">
        <f>ROUND(I146*H146,2)</f>
        <v>0</v>
      </c>
      <c r="K146" s="214" t="s">
        <v>122</v>
      </c>
      <c r="L146" s="44"/>
      <c r="M146" s="219" t="s">
        <v>19</v>
      </c>
      <c r="N146" s="220" t="s">
        <v>44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AR146" s="223" t="s">
        <v>123</v>
      </c>
      <c r="AT146" s="223" t="s">
        <v>118</v>
      </c>
      <c r="AU146" s="223" t="s">
        <v>82</v>
      </c>
      <c r="AY146" s="18" t="s">
        <v>116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8" t="s">
        <v>80</v>
      </c>
      <c r="BK146" s="224">
        <f>ROUND(I146*H146,2)</f>
        <v>0</v>
      </c>
      <c r="BL146" s="18" t="s">
        <v>123</v>
      </c>
      <c r="BM146" s="223" t="s">
        <v>218</v>
      </c>
    </row>
    <row r="147" s="1" customFormat="1">
      <c r="B147" s="39"/>
      <c r="C147" s="40"/>
      <c r="D147" s="225" t="s">
        <v>125</v>
      </c>
      <c r="E147" s="40"/>
      <c r="F147" s="226" t="s">
        <v>219</v>
      </c>
      <c r="G147" s="40"/>
      <c r="H147" s="40"/>
      <c r="I147" s="136"/>
      <c r="J147" s="40"/>
      <c r="K147" s="40"/>
      <c r="L147" s="44"/>
      <c r="M147" s="227"/>
      <c r="N147" s="84"/>
      <c r="O147" s="84"/>
      <c r="P147" s="84"/>
      <c r="Q147" s="84"/>
      <c r="R147" s="84"/>
      <c r="S147" s="84"/>
      <c r="T147" s="85"/>
      <c r="AT147" s="18" t="s">
        <v>125</v>
      </c>
      <c r="AU147" s="18" t="s">
        <v>82</v>
      </c>
    </row>
    <row r="148" s="14" customFormat="1">
      <c r="B148" s="250"/>
      <c r="C148" s="251"/>
      <c r="D148" s="225" t="s">
        <v>127</v>
      </c>
      <c r="E148" s="252" t="s">
        <v>19</v>
      </c>
      <c r="F148" s="253" t="s">
        <v>220</v>
      </c>
      <c r="G148" s="251"/>
      <c r="H148" s="252" t="s">
        <v>19</v>
      </c>
      <c r="I148" s="254"/>
      <c r="J148" s="251"/>
      <c r="K148" s="251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127</v>
      </c>
      <c r="AU148" s="259" t="s">
        <v>82</v>
      </c>
      <c r="AV148" s="14" t="s">
        <v>80</v>
      </c>
      <c r="AW148" s="14" t="s">
        <v>34</v>
      </c>
      <c r="AX148" s="14" t="s">
        <v>73</v>
      </c>
      <c r="AY148" s="259" t="s">
        <v>116</v>
      </c>
    </row>
    <row r="149" s="12" customFormat="1">
      <c r="B149" s="228"/>
      <c r="C149" s="229"/>
      <c r="D149" s="225" t="s">
        <v>127</v>
      </c>
      <c r="E149" s="230" t="s">
        <v>19</v>
      </c>
      <c r="F149" s="231" t="s">
        <v>221</v>
      </c>
      <c r="G149" s="229"/>
      <c r="H149" s="232">
        <v>6.2999999999999998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127</v>
      </c>
      <c r="AU149" s="238" t="s">
        <v>82</v>
      </c>
      <c r="AV149" s="12" t="s">
        <v>82</v>
      </c>
      <c r="AW149" s="12" t="s">
        <v>34</v>
      </c>
      <c r="AX149" s="12" t="s">
        <v>73</v>
      </c>
      <c r="AY149" s="238" t="s">
        <v>116</v>
      </c>
    </row>
    <row r="150" s="12" customFormat="1">
      <c r="B150" s="228"/>
      <c r="C150" s="229"/>
      <c r="D150" s="225" t="s">
        <v>127</v>
      </c>
      <c r="E150" s="230" t="s">
        <v>19</v>
      </c>
      <c r="F150" s="231" t="s">
        <v>222</v>
      </c>
      <c r="G150" s="229"/>
      <c r="H150" s="232">
        <v>5.25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127</v>
      </c>
      <c r="AU150" s="238" t="s">
        <v>82</v>
      </c>
      <c r="AV150" s="12" t="s">
        <v>82</v>
      </c>
      <c r="AW150" s="12" t="s">
        <v>34</v>
      </c>
      <c r="AX150" s="12" t="s">
        <v>73</v>
      </c>
      <c r="AY150" s="238" t="s">
        <v>116</v>
      </c>
    </row>
    <row r="151" s="15" customFormat="1">
      <c r="B151" s="260"/>
      <c r="C151" s="261"/>
      <c r="D151" s="225" t="s">
        <v>127</v>
      </c>
      <c r="E151" s="262" t="s">
        <v>19</v>
      </c>
      <c r="F151" s="263" t="s">
        <v>223</v>
      </c>
      <c r="G151" s="261"/>
      <c r="H151" s="264">
        <v>11.550000000000001</v>
      </c>
      <c r="I151" s="265"/>
      <c r="J151" s="261"/>
      <c r="K151" s="261"/>
      <c r="L151" s="266"/>
      <c r="M151" s="267"/>
      <c r="N151" s="268"/>
      <c r="O151" s="268"/>
      <c r="P151" s="268"/>
      <c r="Q151" s="268"/>
      <c r="R151" s="268"/>
      <c r="S151" s="268"/>
      <c r="T151" s="269"/>
      <c r="AT151" s="270" t="s">
        <v>127</v>
      </c>
      <c r="AU151" s="270" t="s">
        <v>82</v>
      </c>
      <c r="AV151" s="15" t="s">
        <v>132</v>
      </c>
      <c r="AW151" s="15" t="s">
        <v>34</v>
      </c>
      <c r="AX151" s="15" t="s">
        <v>73</v>
      </c>
      <c r="AY151" s="270" t="s">
        <v>116</v>
      </c>
    </row>
    <row r="152" s="12" customFormat="1">
      <c r="B152" s="228"/>
      <c r="C152" s="229"/>
      <c r="D152" s="225" t="s">
        <v>127</v>
      </c>
      <c r="E152" s="230" t="s">
        <v>19</v>
      </c>
      <c r="F152" s="231" t="s">
        <v>224</v>
      </c>
      <c r="G152" s="229"/>
      <c r="H152" s="232">
        <v>5.7750000000000004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127</v>
      </c>
      <c r="AU152" s="238" t="s">
        <v>82</v>
      </c>
      <c r="AV152" s="12" t="s">
        <v>82</v>
      </c>
      <c r="AW152" s="12" t="s">
        <v>34</v>
      </c>
      <c r="AX152" s="12" t="s">
        <v>80</v>
      </c>
      <c r="AY152" s="238" t="s">
        <v>116</v>
      </c>
    </row>
    <row r="153" s="1" customFormat="1" ht="24" customHeight="1">
      <c r="B153" s="39"/>
      <c r="C153" s="212" t="s">
        <v>225</v>
      </c>
      <c r="D153" s="212" t="s">
        <v>118</v>
      </c>
      <c r="E153" s="213" t="s">
        <v>226</v>
      </c>
      <c r="F153" s="214" t="s">
        <v>227</v>
      </c>
      <c r="G153" s="215" t="s">
        <v>204</v>
      </c>
      <c r="H153" s="216">
        <v>1.7330000000000001</v>
      </c>
      <c r="I153" s="217"/>
      <c r="J153" s="218">
        <f>ROUND(I153*H153,2)</f>
        <v>0</v>
      </c>
      <c r="K153" s="214" t="s">
        <v>122</v>
      </c>
      <c r="L153" s="44"/>
      <c r="M153" s="219" t="s">
        <v>19</v>
      </c>
      <c r="N153" s="220" t="s">
        <v>44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AR153" s="223" t="s">
        <v>123</v>
      </c>
      <c r="AT153" s="223" t="s">
        <v>118</v>
      </c>
      <c r="AU153" s="223" t="s">
        <v>82</v>
      </c>
      <c r="AY153" s="18" t="s">
        <v>116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8" t="s">
        <v>80</v>
      </c>
      <c r="BK153" s="224">
        <f>ROUND(I153*H153,2)</f>
        <v>0</v>
      </c>
      <c r="BL153" s="18" t="s">
        <v>123</v>
      </c>
      <c r="BM153" s="223" t="s">
        <v>228</v>
      </c>
    </row>
    <row r="154" s="1" customFormat="1">
      <c r="B154" s="39"/>
      <c r="C154" s="40"/>
      <c r="D154" s="225" t="s">
        <v>125</v>
      </c>
      <c r="E154" s="40"/>
      <c r="F154" s="226" t="s">
        <v>219</v>
      </c>
      <c r="G154" s="40"/>
      <c r="H154" s="40"/>
      <c r="I154" s="136"/>
      <c r="J154" s="40"/>
      <c r="K154" s="40"/>
      <c r="L154" s="44"/>
      <c r="M154" s="227"/>
      <c r="N154" s="84"/>
      <c r="O154" s="84"/>
      <c r="P154" s="84"/>
      <c r="Q154" s="84"/>
      <c r="R154" s="84"/>
      <c r="S154" s="84"/>
      <c r="T154" s="85"/>
      <c r="AT154" s="18" t="s">
        <v>125</v>
      </c>
      <c r="AU154" s="18" t="s">
        <v>82</v>
      </c>
    </row>
    <row r="155" s="12" customFormat="1">
      <c r="B155" s="228"/>
      <c r="C155" s="229"/>
      <c r="D155" s="225" t="s">
        <v>127</v>
      </c>
      <c r="E155" s="230" t="s">
        <v>19</v>
      </c>
      <c r="F155" s="231" t="s">
        <v>229</v>
      </c>
      <c r="G155" s="229"/>
      <c r="H155" s="232">
        <v>1.7330000000000001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127</v>
      </c>
      <c r="AU155" s="238" t="s">
        <v>82</v>
      </c>
      <c r="AV155" s="12" t="s">
        <v>82</v>
      </c>
      <c r="AW155" s="12" t="s">
        <v>34</v>
      </c>
      <c r="AX155" s="12" t="s">
        <v>80</v>
      </c>
      <c r="AY155" s="238" t="s">
        <v>116</v>
      </c>
    </row>
    <row r="156" s="1" customFormat="1" ht="24" customHeight="1">
      <c r="B156" s="39"/>
      <c r="C156" s="212" t="s">
        <v>230</v>
      </c>
      <c r="D156" s="212" t="s">
        <v>118</v>
      </c>
      <c r="E156" s="213" t="s">
        <v>231</v>
      </c>
      <c r="F156" s="214" t="s">
        <v>232</v>
      </c>
      <c r="G156" s="215" t="s">
        <v>204</v>
      </c>
      <c r="H156" s="216">
        <v>5.7750000000000004</v>
      </c>
      <c r="I156" s="217"/>
      <c r="J156" s="218">
        <f>ROUND(I156*H156,2)</f>
        <v>0</v>
      </c>
      <c r="K156" s="214" t="s">
        <v>122</v>
      </c>
      <c r="L156" s="44"/>
      <c r="M156" s="219" t="s">
        <v>19</v>
      </c>
      <c r="N156" s="220" t="s">
        <v>44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AR156" s="223" t="s">
        <v>123</v>
      </c>
      <c r="AT156" s="223" t="s">
        <v>118</v>
      </c>
      <c r="AU156" s="223" t="s">
        <v>82</v>
      </c>
      <c r="AY156" s="18" t="s">
        <v>116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8" t="s">
        <v>80</v>
      </c>
      <c r="BK156" s="224">
        <f>ROUND(I156*H156,2)</f>
        <v>0</v>
      </c>
      <c r="BL156" s="18" t="s">
        <v>123</v>
      </c>
      <c r="BM156" s="223" t="s">
        <v>233</v>
      </c>
    </row>
    <row r="157" s="1" customFormat="1">
      <c r="B157" s="39"/>
      <c r="C157" s="40"/>
      <c r="D157" s="225" t="s">
        <v>125</v>
      </c>
      <c r="E157" s="40"/>
      <c r="F157" s="226" t="s">
        <v>219</v>
      </c>
      <c r="G157" s="40"/>
      <c r="H157" s="40"/>
      <c r="I157" s="136"/>
      <c r="J157" s="40"/>
      <c r="K157" s="40"/>
      <c r="L157" s="44"/>
      <c r="M157" s="227"/>
      <c r="N157" s="84"/>
      <c r="O157" s="84"/>
      <c r="P157" s="84"/>
      <c r="Q157" s="84"/>
      <c r="R157" s="84"/>
      <c r="S157" s="84"/>
      <c r="T157" s="85"/>
      <c r="AT157" s="18" t="s">
        <v>125</v>
      </c>
      <c r="AU157" s="18" t="s">
        <v>82</v>
      </c>
    </row>
    <row r="158" s="14" customFormat="1">
      <c r="B158" s="250"/>
      <c r="C158" s="251"/>
      <c r="D158" s="225" t="s">
        <v>127</v>
      </c>
      <c r="E158" s="252" t="s">
        <v>19</v>
      </c>
      <c r="F158" s="253" t="s">
        <v>220</v>
      </c>
      <c r="G158" s="251"/>
      <c r="H158" s="252" t="s">
        <v>19</v>
      </c>
      <c r="I158" s="254"/>
      <c r="J158" s="251"/>
      <c r="K158" s="251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127</v>
      </c>
      <c r="AU158" s="259" t="s">
        <v>82</v>
      </c>
      <c r="AV158" s="14" t="s">
        <v>80</v>
      </c>
      <c r="AW158" s="14" t="s">
        <v>34</v>
      </c>
      <c r="AX158" s="14" t="s">
        <v>73</v>
      </c>
      <c r="AY158" s="259" t="s">
        <v>116</v>
      </c>
    </row>
    <row r="159" s="12" customFormat="1">
      <c r="B159" s="228"/>
      <c r="C159" s="229"/>
      <c r="D159" s="225" t="s">
        <v>127</v>
      </c>
      <c r="E159" s="230" t="s">
        <v>19</v>
      </c>
      <c r="F159" s="231" t="s">
        <v>221</v>
      </c>
      <c r="G159" s="229"/>
      <c r="H159" s="232">
        <v>6.2999999999999998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127</v>
      </c>
      <c r="AU159" s="238" t="s">
        <v>82</v>
      </c>
      <c r="AV159" s="12" t="s">
        <v>82</v>
      </c>
      <c r="AW159" s="12" t="s">
        <v>34</v>
      </c>
      <c r="AX159" s="12" t="s">
        <v>73</v>
      </c>
      <c r="AY159" s="238" t="s">
        <v>116</v>
      </c>
    </row>
    <row r="160" s="12" customFormat="1">
      <c r="B160" s="228"/>
      <c r="C160" s="229"/>
      <c r="D160" s="225" t="s">
        <v>127</v>
      </c>
      <c r="E160" s="230" t="s">
        <v>19</v>
      </c>
      <c r="F160" s="231" t="s">
        <v>222</v>
      </c>
      <c r="G160" s="229"/>
      <c r="H160" s="232">
        <v>5.25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127</v>
      </c>
      <c r="AU160" s="238" t="s">
        <v>82</v>
      </c>
      <c r="AV160" s="12" t="s">
        <v>82</v>
      </c>
      <c r="AW160" s="12" t="s">
        <v>34</v>
      </c>
      <c r="AX160" s="12" t="s">
        <v>73</v>
      </c>
      <c r="AY160" s="238" t="s">
        <v>116</v>
      </c>
    </row>
    <row r="161" s="15" customFormat="1">
      <c r="B161" s="260"/>
      <c r="C161" s="261"/>
      <c r="D161" s="225" t="s">
        <v>127</v>
      </c>
      <c r="E161" s="262" t="s">
        <v>19</v>
      </c>
      <c r="F161" s="263" t="s">
        <v>223</v>
      </c>
      <c r="G161" s="261"/>
      <c r="H161" s="264">
        <v>11.550000000000001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127</v>
      </c>
      <c r="AU161" s="270" t="s">
        <v>82</v>
      </c>
      <c r="AV161" s="15" t="s">
        <v>132</v>
      </c>
      <c r="AW161" s="15" t="s">
        <v>34</v>
      </c>
      <c r="AX161" s="15" t="s">
        <v>73</v>
      </c>
      <c r="AY161" s="270" t="s">
        <v>116</v>
      </c>
    </row>
    <row r="162" s="12" customFormat="1">
      <c r="B162" s="228"/>
      <c r="C162" s="229"/>
      <c r="D162" s="225" t="s">
        <v>127</v>
      </c>
      <c r="E162" s="230" t="s">
        <v>19</v>
      </c>
      <c r="F162" s="231" t="s">
        <v>224</v>
      </c>
      <c r="G162" s="229"/>
      <c r="H162" s="232">
        <v>5.7750000000000004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127</v>
      </c>
      <c r="AU162" s="238" t="s">
        <v>82</v>
      </c>
      <c r="AV162" s="12" t="s">
        <v>82</v>
      </c>
      <c r="AW162" s="12" t="s">
        <v>34</v>
      </c>
      <c r="AX162" s="12" t="s">
        <v>80</v>
      </c>
      <c r="AY162" s="238" t="s">
        <v>116</v>
      </c>
    </row>
    <row r="163" s="1" customFormat="1" ht="24" customHeight="1">
      <c r="B163" s="39"/>
      <c r="C163" s="212" t="s">
        <v>234</v>
      </c>
      <c r="D163" s="212" t="s">
        <v>118</v>
      </c>
      <c r="E163" s="213" t="s">
        <v>235</v>
      </c>
      <c r="F163" s="214" t="s">
        <v>236</v>
      </c>
      <c r="G163" s="215" t="s">
        <v>204</v>
      </c>
      <c r="H163" s="216">
        <v>1.7330000000000001</v>
      </c>
      <c r="I163" s="217"/>
      <c r="J163" s="218">
        <f>ROUND(I163*H163,2)</f>
        <v>0</v>
      </c>
      <c r="K163" s="214" t="s">
        <v>122</v>
      </c>
      <c r="L163" s="44"/>
      <c r="M163" s="219" t="s">
        <v>19</v>
      </c>
      <c r="N163" s="220" t="s">
        <v>44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AR163" s="223" t="s">
        <v>123</v>
      </c>
      <c r="AT163" s="223" t="s">
        <v>118</v>
      </c>
      <c r="AU163" s="223" t="s">
        <v>82</v>
      </c>
      <c r="AY163" s="18" t="s">
        <v>116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8" t="s">
        <v>80</v>
      </c>
      <c r="BK163" s="224">
        <f>ROUND(I163*H163,2)</f>
        <v>0</v>
      </c>
      <c r="BL163" s="18" t="s">
        <v>123</v>
      </c>
      <c r="BM163" s="223" t="s">
        <v>237</v>
      </c>
    </row>
    <row r="164" s="1" customFormat="1">
      <c r="B164" s="39"/>
      <c r="C164" s="40"/>
      <c r="D164" s="225" t="s">
        <v>125</v>
      </c>
      <c r="E164" s="40"/>
      <c r="F164" s="226" t="s">
        <v>219</v>
      </c>
      <c r="G164" s="40"/>
      <c r="H164" s="40"/>
      <c r="I164" s="136"/>
      <c r="J164" s="40"/>
      <c r="K164" s="40"/>
      <c r="L164" s="44"/>
      <c r="M164" s="227"/>
      <c r="N164" s="84"/>
      <c r="O164" s="84"/>
      <c r="P164" s="84"/>
      <c r="Q164" s="84"/>
      <c r="R164" s="84"/>
      <c r="S164" s="84"/>
      <c r="T164" s="85"/>
      <c r="AT164" s="18" t="s">
        <v>125</v>
      </c>
      <c r="AU164" s="18" t="s">
        <v>82</v>
      </c>
    </row>
    <row r="165" s="12" customFormat="1">
      <c r="B165" s="228"/>
      <c r="C165" s="229"/>
      <c r="D165" s="225" t="s">
        <v>127</v>
      </c>
      <c r="E165" s="230" t="s">
        <v>19</v>
      </c>
      <c r="F165" s="231" t="s">
        <v>229</v>
      </c>
      <c r="G165" s="229"/>
      <c r="H165" s="232">
        <v>1.7330000000000001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127</v>
      </c>
      <c r="AU165" s="238" t="s">
        <v>82</v>
      </c>
      <c r="AV165" s="12" t="s">
        <v>82</v>
      </c>
      <c r="AW165" s="12" t="s">
        <v>34</v>
      </c>
      <c r="AX165" s="12" t="s">
        <v>80</v>
      </c>
      <c r="AY165" s="238" t="s">
        <v>116</v>
      </c>
    </row>
    <row r="166" s="1" customFormat="1" ht="24" customHeight="1">
      <c r="B166" s="39"/>
      <c r="C166" s="212" t="s">
        <v>7</v>
      </c>
      <c r="D166" s="212" t="s">
        <v>118</v>
      </c>
      <c r="E166" s="213" t="s">
        <v>238</v>
      </c>
      <c r="F166" s="214" t="s">
        <v>239</v>
      </c>
      <c r="G166" s="215" t="s">
        <v>204</v>
      </c>
      <c r="H166" s="216">
        <v>75.772000000000006</v>
      </c>
      <c r="I166" s="217"/>
      <c r="J166" s="218">
        <f>ROUND(I166*H166,2)</f>
        <v>0</v>
      </c>
      <c r="K166" s="214" t="s">
        <v>122</v>
      </c>
      <c r="L166" s="44"/>
      <c r="M166" s="219" t="s">
        <v>19</v>
      </c>
      <c r="N166" s="220" t="s">
        <v>44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AR166" s="223" t="s">
        <v>123</v>
      </c>
      <c r="AT166" s="223" t="s">
        <v>118</v>
      </c>
      <c r="AU166" s="223" t="s">
        <v>82</v>
      </c>
      <c r="AY166" s="18" t="s">
        <v>116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8" t="s">
        <v>80</v>
      </c>
      <c r="BK166" s="224">
        <f>ROUND(I166*H166,2)</f>
        <v>0</v>
      </c>
      <c r="BL166" s="18" t="s">
        <v>123</v>
      </c>
      <c r="BM166" s="223" t="s">
        <v>240</v>
      </c>
    </row>
    <row r="167" s="1" customFormat="1">
      <c r="B167" s="39"/>
      <c r="C167" s="40"/>
      <c r="D167" s="225" t="s">
        <v>125</v>
      </c>
      <c r="E167" s="40"/>
      <c r="F167" s="226" t="s">
        <v>241</v>
      </c>
      <c r="G167" s="40"/>
      <c r="H167" s="40"/>
      <c r="I167" s="136"/>
      <c r="J167" s="40"/>
      <c r="K167" s="40"/>
      <c r="L167" s="44"/>
      <c r="M167" s="227"/>
      <c r="N167" s="84"/>
      <c r="O167" s="84"/>
      <c r="P167" s="84"/>
      <c r="Q167" s="84"/>
      <c r="R167" s="84"/>
      <c r="S167" s="84"/>
      <c r="T167" s="85"/>
      <c r="AT167" s="18" t="s">
        <v>125</v>
      </c>
      <c r="AU167" s="18" t="s">
        <v>82</v>
      </c>
    </row>
    <row r="168" s="14" customFormat="1">
      <c r="B168" s="250"/>
      <c r="C168" s="251"/>
      <c r="D168" s="225" t="s">
        <v>127</v>
      </c>
      <c r="E168" s="252" t="s">
        <v>19</v>
      </c>
      <c r="F168" s="253" t="s">
        <v>242</v>
      </c>
      <c r="G168" s="251"/>
      <c r="H168" s="252" t="s">
        <v>19</v>
      </c>
      <c r="I168" s="254"/>
      <c r="J168" s="251"/>
      <c r="K168" s="251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127</v>
      </c>
      <c r="AU168" s="259" t="s">
        <v>82</v>
      </c>
      <c r="AV168" s="14" t="s">
        <v>80</v>
      </c>
      <c r="AW168" s="14" t="s">
        <v>34</v>
      </c>
      <c r="AX168" s="14" t="s">
        <v>73</v>
      </c>
      <c r="AY168" s="259" t="s">
        <v>116</v>
      </c>
    </row>
    <row r="169" s="12" customFormat="1">
      <c r="B169" s="228"/>
      <c r="C169" s="229"/>
      <c r="D169" s="225" t="s">
        <v>127</v>
      </c>
      <c r="E169" s="230" t="s">
        <v>19</v>
      </c>
      <c r="F169" s="231" t="s">
        <v>243</v>
      </c>
      <c r="G169" s="229"/>
      <c r="H169" s="232">
        <v>8.6400000000000006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127</v>
      </c>
      <c r="AU169" s="238" t="s">
        <v>82</v>
      </c>
      <c r="AV169" s="12" t="s">
        <v>82</v>
      </c>
      <c r="AW169" s="12" t="s">
        <v>34</v>
      </c>
      <c r="AX169" s="12" t="s">
        <v>73</v>
      </c>
      <c r="AY169" s="238" t="s">
        <v>116</v>
      </c>
    </row>
    <row r="170" s="12" customFormat="1">
      <c r="B170" s="228"/>
      <c r="C170" s="229"/>
      <c r="D170" s="225" t="s">
        <v>127</v>
      </c>
      <c r="E170" s="230" t="s">
        <v>19</v>
      </c>
      <c r="F170" s="231" t="s">
        <v>244</v>
      </c>
      <c r="G170" s="229"/>
      <c r="H170" s="232">
        <v>475.01999999999998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127</v>
      </c>
      <c r="AU170" s="238" t="s">
        <v>82</v>
      </c>
      <c r="AV170" s="12" t="s">
        <v>82</v>
      </c>
      <c r="AW170" s="12" t="s">
        <v>34</v>
      </c>
      <c r="AX170" s="12" t="s">
        <v>73</v>
      </c>
      <c r="AY170" s="238" t="s">
        <v>116</v>
      </c>
    </row>
    <row r="171" s="12" customFormat="1">
      <c r="B171" s="228"/>
      <c r="C171" s="229"/>
      <c r="D171" s="225" t="s">
        <v>127</v>
      </c>
      <c r="E171" s="230" t="s">
        <v>19</v>
      </c>
      <c r="F171" s="231" t="s">
        <v>245</v>
      </c>
      <c r="G171" s="229"/>
      <c r="H171" s="232">
        <v>12.6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127</v>
      </c>
      <c r="AU171" s="238" t="s">
        <v>82</v>
      </c>
      <c r="AV171" s="12" t="s">
        <v>82</v>
      </c>
      <c r="AW171" s="12" t="s">
        <v>34</v>
      </c>
      <c r="AX171" s="12" t="s">
        <v>73</v>
      </c>
      <c r="AY171" s="238" t="s">
        <v>116</v>
      </c>
    </row>
    <row r="172" s="12" customFormat="1">
      <c r="B172" s="228"/>
      <c r="C172" s="229"/>
      <c r="D172" s="225" t="s">
        <v>127</v>
      </c>
      <c r="E172" s="230" t="s">
        <v>19</v>
      </c>
      <c r="F172" s="231" t="s">
        <v>246</v>
      </c>
      <c r="G172" s="229"/>
      <c r="H172" s="232">
        <v>4.077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127</v>
      </c>
      <c r="AU172" s="238" t="s">
        <v>82</v>
      </c>
      <c r="AV172" s="12" t="s">
        <v>82</v>
      </c>
      <c r="AW172" s="12" t="s">
        <v>34</v>
      </c>
      <c r="AX172" s="12" t="s">
        <v>73</v>
      </c>
      <c r="AY172" s="238" t="s">
        <v>116</v>
      </c>
    </row>
    <row r="173" s="12" customFormat="1">
      <c r="B173" s="228"/>
      <c r="C173" s="229"/>
      <c r="D173" s="225" t="s">
        <v>127</v>
      </c>
      <c r="E173" s="230" t="s">
        <v>19</v>
      </c>
      <c r="F173" s="231" t="s">
        <v>247</v>
      </c>
      <c r="G173" s="229"/>
      <c r="H173" s="232">
        <v>4.2119999999999997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127</v>
      </c>
      <c r="AU173" s="238" t="s">
        <v>82</v>
      </c>
      <c r="AV173" s="12" t="s">
        <v>82</v>
      </c>
      <c r="AW173" s="12" t="s">
        <v>34</v>
      </c>
      <c r="AX173" s="12" t="s">
        <v>73</v>
      </c>
      <c r="AY173" s="238" t="s">
        <v>116</v>
      </c>
    </row>
    <row r="174" s="12" customFormat="1">
      <c r="B174" s="228"/>
      <c r="C174" s="229"/>
      <c r="D174" s="225" t="s">
        <v>127</v>
      </c>
      <c r="E174" s="230" t="s">
        <v>19</v>
      </c>
      <c r="F174" s="231" t="s">
        <v>248</v>
      </c>
      <c r="G174" s="229"/>
      <c r="H174" s="232">
        <v>196.69499999999999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127</v>
      </c>
      <c r="AU174" s="238" t="s">
        <v>82</v>
      </c>
      <c r="AV174" s="12" t="s">
        <v>82</v>
      </c>
      <c r="AW174" s="12" t="s">
        <v>34</v>
      </c>
      <c r="AX174" s="12" t="s">
        <v>73</v>
      </c>
      <c r="AY174" s="238" t="s">
        <v>116</v>
      </c>
    </row>
    <row r="175" s="12" customFormat="1">
      <c r="B175" s="228"/>
      <c r="C175" s="229"/>
      <c r="D175" s="225" t="s">
        <v>127</v>
      </c>
      <c r="E175" s="230" t="s">
        <v>19</v>
      </c>
      <c r="F175" s="231" t="s">
        <v>249</v>
      </c>
      <c r="G175" s="229"/>
      <c r="H175" s="232">
        <v>46.079999999999998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127</v>
      </c>
      <c r="AU175" s="238" t="s">
        <v>82</v>
      </c>
      <c r="AV175" s="12" t="s">
        <v>82</v>
      </c>
      <c r="AW175" s="12" t="s">
        <v>34</v>
      </c>
      <c r="AX175" s="12" t="s">
        <v>73</v>
      </c>
      <c r="AY175" s="238" t="s">
        <v>116</v>
      </c>
    </row>
    <row r="176" s="12" customFormat="1">
      <c r="B176" s="228"/>
      <c r="C176" s="229"/>
      <c r="D176" s="225" t="s">
        <v>127</v>
      </c>
      <c r="E176" s="230" t="s">
        <v>19</v>
      </c>
      <c r="F176" s="231" t="s">
        <v>250</v>
      </c>
      <c r="G176" s="229"/>
      <c r="H176" s="232">
        <v>10.395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127</v>
      </c>
      <c r="AU176" s="238" t="s">
        <v>82</v>
      </c>
      <c r="AV176" s="12" t="s">
        <v>82</v>
      </c>
      <c r="AW176" s="12" t="s">
        <v>34</v>
      </c>
      <c r="AX176" s="12" t="s">
        <v>73</v>
      </c>
      <c r="AY176" s="238" t="s">
        <v>116</v>
      </c>
    </row>
    <row r="177" s="15" customFormat="1">
      <c r="B177" s="260"/>
      <c r="C177" s="261"/>
      <c r="D177" s="225" t="s">
        <v>127</v>
      </c>
      <c r="E177" s="262" t="s">
        <v>19</v>
      </c>
      <c r="F177" s="263" t="s">
        <v>223</v>
      </c>
      <c r="G177" s="261"/>
      <c r="H177" s="264">
        <v>757.71899999999994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AT177" s="270" t="s">
        <v>127</v>
      </c>
      <c r="AU177" s="270" t="s">
        <v>82</v>
      </c>
      <c r="AV177" s="15" t="s">
        <v>132</v>
      </c>
      <c r="AW177" s="15" t="s">
        <v>34</v>
      </c>
      <c r="AX177" s="15" t="s">
        <v>73</v>
      </c>
      <c r="AY177" s="270" t="s">
        <v>116</v>
      </c>
    </row>
    <row r="178" s="12" customFormat="1">
      <c r="B178" s="228"/>
      <c r="C178" s="229"/>
      <c r="D178" s="225" t="s">
        <v>127</v>
      </c>
      <c r="E178" s="230" t="s">
        <v>19</v>
      </c>
      <c r="F178" s="231" t="s">
        <v>251</v>
      </c>
      <c r="G178" s="229"/>
      <c r="H178" s="232">
        <v>75.772000000000006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127</v>
      </c>
      <c r="AU178" s="238" t="s">
        <v>82</v>
      </c>
      <c r="AV178" s="12" t="s">
        <v>82</v>
      </c>
      <c r="AW178" s="12" t="s">
        <v>34</v>
      </c>
      <c r="AX178" s="12" t="s">
        <v>80</v>
      </c>
      <c r="AY178" s="238" t="s">
        <v>116</v>
      </c>
    </row>
    <row r="179" s="1" customFormat="1" ht="24" customHeight="1">
      <c r="B179" s="39"/>
      <c r="C179" s="212" t="s">
        <v>252</v>
      </c>
      <c r="D179" s="212" t="s">
        <v>118</v>
      </c>
      <c r="E179" s="213" t="s">
        <v>253</v>
      </c>
      <c r="F179" s="214" t="s">
        <v>254</v>
      </c>
      <c r="G179" s="215" t="s">
        <v>204</v>
      </c>
      <c r="H179" s="216">
        <v>378.86000000000001</v>
      </c>
      <c r="I179" s="217"/>
      <c r="J179" s="218">
        <f>ROUND(I179*H179,2)</f>
        <v>0</v>
      </c>
      <c r="K179" s="214" t="s">
        <v>122</v>
      </c>
      <c r="L179" s="44"/>
      <c r="M179" s="219" t="s">
        <v>19</v>
      </c>
      <c r="N179" s="220" t="s">
        <v>44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AR179" s="223" t="s">
        <v>123</v>
      </c>
      <c r="AT179" s="223" t="s">
        <v>118</v>
      </c>
      <c r="AU179" s="223" t="s">
        <v>82</v>
      </c>
      <c r="AY179" s="18" t="s">
        <v>116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8" t="s">
        <v>80</v>
      </c>
      <c r="BK179" s="224">
        <f>ROUND(I179*H179,2)</f>
        <v>0</v>
      </c>
      <c r="BL179" s="18" t="s">
        <v>123</v>
      </c>
      <c r="BM179" s="223" t="s">
        <v>255</v>
      </c>
    </row>
    <row r="180" s="1" customFormat="1">
      <c r="B180" s="39"/>
      <c r="C180" s="40"/>
      <c r="D180" s="225" t="s">
        <v>125</v>
      </c>
      <c r="E180" s="40"/>
      <c r="F180" s="226" t="s">
        <v>241</v>
      </c>
      <c r="G180" s="40"/>
      <c r="H180" s="40"/>
      <c r="I180" s="136"/>
      <c r="J180" s="40"/>
      <c r="K180" s="40"/>
      <c r="L180" s="44"/>
      <c r="M180" s="227"/>
      <c r="N180" s="84"/>
      <c r="O180" s="84"/>
      <c r="P180" s="84"/>
      <c r="Q180" s="84"/>
      <c r="R180" s="84"/>
      <c r="S180" s="84"/>
      <c r="T180" s="85"/>
      <c r="AT180" s="18" t="s">
        <v>125</v>
      </c>
      <c r="AU180" s="18" t="s">
        <v>82</v>
      </c>
    </row>
    <row r="181" s="14" customFormat="1">
      <c r="B181" s="250"/>
      <c r="C181" s="251"/>
      <c r="D181" s="225" t="s">
        <v>127</v>
      </c>
      <c r="E181" s="252" t="s">
        <v>19</v>
      </c>
      <c r="F181" s="253" t="s">
        <v>242</v>
      </c>
      <c r="G181" s="251"/>
      <c r="H181" s="252" t="s">
        <v>19</v>
      </c>
      <c r="I181" s="254"/>
      <c r="J181" s="251"/>
      <c r="K181" s="251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127</v>
      </c>
      <c r="AU181" s="259" t="s">
        <v>82</v>
      </c>
      <c r="AV181" s="14" t="s">
        <v>80</v>
      </c>
      <c r="AW181" s="14" t="s">
        <v>34</v>
      </c>
      <c r="AX181" s="14" t="s">
        <v>73</v>
      </c>
      <c r="AY181" s="259" t="s">
        <v>116</v>
      </c>
    </row>
    <row r="182" s="12" customFormat="1">
      <c r="B182" s="228"/>
      <c r="C182" s="229"/>
      <c r="D182" s="225" t="s">
        <v>127</v>
      </c>
      <c r="E182" s="230" t="s">
        <v>19</v>
      </c>
      <c r="F182" s="231" t="s">
        <v>243</v>
      </c>
      <c r="G182" s="229"/>
      <c r="H182" s="232">
        <v>8.6400000000000006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127</v>
      </c>
      <c r="AU182" s="238" t="s">
        <v>82</v>
      </c>
      <c r="AV182" s="12" t="s">
        <v>82</v>
      </c>
      <c r="AW182" s="12" t="s">
        <v>34</v>
      </c>
      <c r="AX182" s="12" t="s">
        <v>73</v>
      </c>
      <c r="AY182" s="238" t="s">
        <v>116</v>
      </c>
    </row>
    <row r="183" s="12" customFormat="1">
      <c r="B183" s="228"/>
      <c r="C183" s="229"/>
      <c r="D183" s="225" t="s">
        <v>127</v>
      </c>
      <c r="E183" s="230" t="s">
        <v>19</v>
      </c>
      <c r="F183" s="231" t="s">
        <v>244</v>
      </c>
      <c r="G183" s="229"/>
      <c r="H183" s="232">
        <v>475.01999999999998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127</v>
      </c>
      <c r="AU183" s="238" t="s">
        <v>82</v>
      </c>
      <c r="AV183" s="12" t="s">
        <v>82</v>
      </c>
      <c r="AW183" s="12" t="s">
        <v>34</v>
      </c>
      <c r="AX183" s="12" t="s">
        <v>73</v>
      </c>
      <c r="AY183" s="238" t="s">
        <v>116</v>
      </c>
    </row>
    <row r="184" s="12" customFormat="1">
      <c r="B184" s="228"/>
      <c r="C184" s="229"/>
      <c r="D184" s="225" t="s">
        <v>127</v>
      </c>
      <c r="E184" s="230" t="s">
        <v>19</v>
      </c>
      <c r="F184" s="231" t="s">
        <v>245</v>
      </c>
      <c r="G184" s="229"/>
      <c r="H184" s="232">
        <v>12.6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127</v>
      </c>
      <c r="AU184" s="238" t="s">
        <v>82</v>
      </c>
      <c r="AV184" s="12" t="s">
        <v>82</v>
      </c>
      <c r="AW184" s="12" t="s">
        <v>34</v>
      </c>
      <c r="AX184" s="12" t="s">
        <v>73</v>
      </c>
      <c r="AY184" s="238" t="s">
        <v>116</v>
      </c>
    </row>
    <row r="185" s="12" customFormat="1">
      <c r="B185" s="228"/>
      <c r="C185" s="229"/>
      <c r="D185" s="225" t="s">
        <v>127</v>
      </c>
      <c r="E185" s="230" t="s">
        <v>19</v>
      </c>
      <c r="F185" s="231" t="s">
        <v>246</v>
      </c>
      <c r="G185" s="229"/>
      <c r="H185" s="232">
        <v>4.077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127</v>
      </c>
      <c r="AU185" s="238" t="s">
        <v>82</v>
      </c>
      <c r="AV185" s="12" t="s">
        <v>82</v>
      </c>
      <c r="AW185" s="12" t="s">
        <v>34</v>
      </c>
      <c r="AX185" s="12" t="s">
        <v>73</v>
      </c>
      <c r="AY185" s="238" t="s">
        <v>116</v>
      </c>
    </row>
    <row r="186" s="12" customFormat="1">
      <c r="B186" s="228"/>
      <c r="C186" s="229"/>
      <c r="D186" s="225" t="s">
        <v>127</v>
      </c>
      <c r="E186" s="230" t="s">
        <v>19</v>
      </c>
      <c r="F186" s="231" t="s">
        <v>247</v>
      </c>
      <c r="G186" s="229"/>
      <c r="H186" s="232">
        <v>4.2119999999999997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127</v>
      </c>
      <c r="AU186" s="238" t="s">
        <v>82</v>
      </c>
      <c r="AV186" s="12" t="s">
        <v>82</v>
      </c>
      <c r="AW186" s="12" t="s">
        <v>34</v>
      </c>
      <c r="AX186" s="12" t="s">
        <v>73</v>
      </c>
      <c r="AY186" s="238" t="s">
        <v>116</v>
      </c>
    </row>
    <row r="187" s="12" customFormat="1">
      <c r="B187" s="228"/>
      <c r="C187" s="229"/>
      <c r="D187" s="225" t="s">
        <v>127</v>
      </c>
      <c r="E187" s="230" t="s">
        <v>19</v>
      </c>
      <c r="F187" s="231" t="s">
        <v>248</v>
      </c>
      <c r="G187" s="229"/>
      <c r="H187" s="232">
        <v>196.69499999999999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127</v>
      </c>
      <c r="AU187" s="238" t="s">
        <v>82</v>
      </c>
      <c r="AV187" s="12" t="s">
        <v>82</v>
      </c>
      <c r="AW187" s="12" t="s">
        <v>34</v>
      </c>
      <c r="AX187" s="12" t="s">
        <v>73</v>
      </c>
      <c r="AY187" s="238" t="s">
        <v>116</v>
      </c>
    </row>
    <row r="188" s="12" customFormat="1">
      <c r="B188" s="228"/>
      <c r="C188" s="229"/>
      <c r="D188" s="225" t="s">
        <v>127</v>
      </c>
      <c r="E188" s="230" t="s">
        <v>19</v>
      </c>
      <c r="F188" s="231" t="s">
        <v>249</v>
      </c>
      <c r="G188" s="229"/>
      <c r="H188" s="232">
        <v>46.079999999999998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127</v>
      </c>
      <c r="AU188" s="238" t="s">
        <v>82</v>
      </c>
      <c r="AV188" s="12" t="s">
        <v>82</v>
      </c>
      <c r="AW188" s="12" t="s">
        <v>34</v>
      </c>
      <c r="AX188" s="12" t="s">
        <v>73</v>
      </c>
      <c r="AY188" s="238" t="s">
        <v>116</v>
      </c>
    </row>
    <row r="189" s="12" customFormat="1">
      <c r="B189" s="228"/>
      <c r="C189" s="229"/>
      <c r="D189" s="225" t="s">
        <v>127</v>
      </c>
      <c r="E189" s="230" t="s">
        <v>19</v>
      </c>
      <c r="F189" s="231" t="s">
        <v>250</v>
      </c>
      <c r="G189" s="229"/>
      <c r="H189" s="232">
        <v>10.395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127</v>
      </c>
      <c r="AU189" s="238" t="s">
        <v>82</v>
      </c>
      <c r="AV189" s="12" t="s">
        <v>82</v>
      </c>
      <c r="AW189" s="12" t="s">
        <v>34</v>
      </c>
      <c r="AX189" s="12" t="s">
        <v>73</v>
      </c>
      <c r="AY189" s="238" t="s">
        <v>116</v>
      </c>
    </row>
    <row r="190" s="15" customFormat="1">
      <c r="B190" s="260"/>
      <c r="C190" s="261"/>
      <c r="D190" s="225" t="s">
        <v>127</v>
      </c>
      <c r="E190" s="262" t="s">
        <v>19</v>
      </c>
      <c r="F190" s="263" t="s">
        <v>223</v>
      </c>
      <c r="G190" s="261"/>
      <c r="H190" s="264">
        <v>757.71899999999994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AT190" s="270" t="s">
        <v>127</v>
      </c>
      <c r="AU190" s="270" t="s">
        <v>82</v>
      </c>
      <c r="AV190" s="15" t="s">
        <v>132</v>
      </c>
      <c r="AW190" s="15" t="s">
        <v>34</v>
      </c>
      <c r="AX190" s="15" t="s">
        <v>73</v>
      </c>
      <c r="AY190" s="270" t="s">
        <v>116</v>
      </c>
    </row>
    <row r="191" s="12" customFormat="1">
      <c r="B191" s="228"/>
      <c r="C191" s="229"/>
      <c r="D191" s="225" t="s">
        <v>127</v>
      </c>
      <c r="E191" s="230" t="s">
        <v>19</v>
      </c>
      <c r="F191" s="231" t="s">
        <v>256</v>
      </c>
      <c r="G191" s="229"/>
      <c r="H191" s="232">
        <v>378.86000000000001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127</v>
      </c>
      <c r="AU191" s="238" t="s">
        <v>82</v>
      </c>
      <c r="AV191" s="12" t="s">
        <v>82</v>
      </c>
      <c r="AW191" s="12" t="s">
        <v>34</v>
      </c>
      <c r="AX191" s="12" t="s">
        <v>80</v>
      </c>
      <c r="AY191" s="238" t="s">
        <v>116</v>
      </c>
    </row>
    <row r="192" s="1" customFormat="1" ht="24" customHeight="1">
      <c r="B192" s="39"/>
      <c r="C192" s="212" t="s">
        <v>257</v>
      </c>
      <c r="D192" s="212" t="s">
        <v>118</v>
      </c>
      <c r="E192" s="213" t="s">
        <v>258</v>
      </c>
      <c r="F192" s="214" t="s">
        <v>259</v>
      </c>
      <c r="G192" s="215" t="s">
        <v>204</v>
      </c>
      <c r="H192" s="216">
        <v>113.658</v>
      </c>
      <c r="I192" s="217"/>
      <c r="J192" s="218">
        <f>ROUND(I192*H192,2)</f>
        <v>0</v>
      </c>
      <c r="K192" s="214" t="s">
        <v>122</v>
      </c>
      <c r="L192" s="44"/>
      <c r="M192" s="219" t="s">
        <v>19</v>
      </c>
      <c r="N192" s="220" t="s">
        <v>44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AR192" s="223" t="s">
        <v>123</v>
      </c>
      <c r="AT192" s="223" t="s">
        <v>118</v>
      </c>
      <c r="AU192" s="223" t="s">
        <v>82</v>
      </c>
      <c r="AY192" s="18" t="s">
        <v>116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8" t="s">
        <v>80</v>
      </c>
      <c r="BK192" s="224">
        <f>ROUND(I192*H192,2)</f>
        <v>0</v>
      </c>
      <c r="BL192" s="18" t="s">
        <v>123</v>
      </c>
      <c r="BM192" s="223" t="s">
        <v>260</v>
      </c>
    </row>
    <row r="193" s="1" customFormat="1">
      <c r="B193" s="39"/>
      <c r="C193" s="40"/>
      <c r="D193" s="225" t="s">
        <v>125</v>
      </c>
      <c r="E193" s="40"/>
      <c r="F193" s="226" t="s">
        <v>241</v>
      </c>
      <c r="G193" s="40"/>
      <c r="H193" s="40"/>
      <c r="I193" s="136"/>
      <c r="J193" s="40"/>
      <c r="K193" s="40"/>
      <c r="L193" s="44"/>
      <c r="M193" s="227"/>
      <c r="N193" s="84"/>
      <c r="O193" s="84"/>
      <c r="P193" s="84"/>
      <c r="Q193" s="84"/>
      <c r="R193" s="84"/>
      <c r="S193" s="84"/>
      <c r="T193" s="85"/>
      <c r="AT193" s="18" t="s">
        <v>125</v>
      </c>
      <c r="AU193" s="18" t="s">
        <v>82</v>
      </c>
    </row>
    <row r="194" s="14" customFormat="1">
      <c r="B194" s="250"/>
      <c r="C194" s="251"/>
      <c r="D194" s="225" t="s">
        <v>127</v>
      </c>
      <c r="E194" s="252" t="s">
        <v>19</v>
      </c>
      <c r="F194" s="253" t="s">
        <v>261</v>
      </c>
      <c r="G194" s="251"/>
      <c r="H194" s="252" t="s">
        <v>19</v>
      </c>
      <c r="I194" s="254"/>
      <c r="J194" s="251"/>
      <c r="K194" s="251"/>
      <c r="L194" s="255"/>
      <c r="M194" s="256"/>
      <c r="N194" s="257"/>
      <c r="O194" s="257"/>
      <c r="P194" s="257"/>
      <c r="Q194" s="257"/>
      <c r="R194" s="257"/>
      <c r="S194" s="257"/>
      <c r="T194" s="258"/>
      <c r="AT194" s="259" t="s">
        <v>127</v>
      </c>
      <c r="AU194" s="259" t="s">
        <v>82</v>
      </c>
      <c r="AV194" s="14" t="s">
        <v>80</v>
      </c>
      <c r="AW194" s="14" t="s">
        <v>34</v>
      </c>
      <c r="AX194" s="14" t="s">
        <v>73</v>
      </c>
      <c r="AY194" s="259" t="s">
        <v>116</v>
      </c>
    </row>
    <row r="195" s="12" customFormat="1">
      <c r="B195" s="228"/>
      <c r="C195" s="229"/>
      <c r="D195" s="225" t="s">
        <v>127</v>
      </c>
      <c r="E195" s="230" t="s">
        <v>19</v>
      </c>
      <c r="F195" s="231" t="s">
        <v>262</v>
      </c>
      <c r="G195" s="229"/>
      <c r="H195" s="232">
        <v>113.658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127</v>
      </c>
      <c r="AU195" s="238" t="s">
        <v>82</v>
      </c>
      <c r="AV195" s="12" t="s">
        <v>82</v>
      </c>
      <c r="AW195" s="12" t="s">
        <v>34</v>
      </c>
      <c r="AX195" s="12" t="s">
        <v>80</v>
      </c>
      <c r="AY195" s="238" t="s">
        <v>116</v>
      </c>
    </row>
    <row r="196" s="1" customFormat="1" ht="24" customHeight="1">
      <c r="B196" s="39"/>
      <c r="C196" s="212" t="s">
        <v>263</v>
      </c>
      <c r="D196" s="212" t="s">
        <v>118</v>
      </c>
      <c r="E196" s="213" t="s">
        <v>264</v>
      </c>
      <c r="F196" s="214" t="s">
        <v>265</v>
      </c>
      <c r="G196" s="215" t="s">
        <v>204</v>
      </c>
      <c r="H196" s="216">
        <v>265.202</v>
      </c>
      <c r="I196" s="217"/>
      <c r="J196" s="218">
        <f>ROUND(I196*H196,2)</f>
        <v>0</v>
      </c>
      <c r="K196" s="214" t="s">
        <v>122</v>
      </c>
      <c r="L196" s="44"/>
      <c r="M196" s="219" t="s">
        <v>19</v>
      </c>
      <c r="N196" s="220" t="s">
        <v>44</v>
      </c>
      <c r="O196" s="84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AR196" s="223" t="s">
        <v>123</v>
      </c>
      <c r="AT196" s="223" t="s">
        <v>118</v>
      </c>
      <c r="AU196" s="223" t="s">
        <v>82</v>
      </c>
      <c r="AY196" s="18" t="s">
        <v>116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8" t="s">
        <v>80</v>
      </c>
      <c r="BK196" s="224">
        <f>ROUND(I196*H196,2)</f>
        <v>0</v>
      </c>
      <c r="BL196" s="18" t="s">
        <v>123</v>
      </c>
      <c r="BM196" s="223" t="s">
        <v>266</v>
      </c>
    </row>
    <row r="197" s="1" customFormat="1">
      <c r="B197" s="39"/>
      <c r="C197" s="40"/>
      <c r="D197" s="225" t="s">
        <v>125</v>
      </c>
      <c r="E197" s="40"/>
      <c r="F197" s="226" t="s">
        <v>241</v>
      </c>
      <c r="G197" s="40"/>
      <c r="H197" s="40"/>
      <c r="I197" s="136"/>
      <c r="J197" s="40"/>
      <c r="K197" s="40"/>
      <c r="L197" s="44"/>
      <c r="M197" s="227"/>
      <c r="N197" s="84"/>
      <c r="O197" s="84"/>
      <c r="P197" s="84"/>
      <c r="Q197" s="84"/>
      <c r="R197" s="84"/>
      <c r="S197" s="84"/>
      <c r="T197" s="85"/>
      <c r="AT197" s="18" t="s">
        <v>125</v>
      </c>
      <c r="AU197" s="18" t="s">
        <v>82</v>
      </c>
    </row>
    <row r="198" s="14" customFormat="1">
      <c r="B198" s="250"/>
      <c r="C198" s="251"/>
      <c r="D198" s="225" t="s">
        <v>127</v>
      </c>
      <c r="E198" s="252" t="s">
        <v>19</v>
      </c>
      <c r="F198" s="253" t="s">
        <v>242</v>
      </c>
      <c r="G198" s="251"/>
      <c r="H198" s="252" t="s">
        <v>19</v>
      </c>
      <c r="I198" s="254"/>
      <c r="J198" s="251"/>
      <c r="K198" s="251"/>
      <c r="L198" s="255"/>
      <c r="M198" s="256"/>
      <c r="N198" s="257"/>
      <c r="O198" s="257"/>
      <c r="P198" s="257"/>
      <c r="Q198" s="257"/>
      <c r="R198" s="257"/>
      <c r="S198" s="257"/>
      <c r="T198" s="258"/>
      <c r="AT198" s="259" t="s">
        <v>127</v>
      </c>
      <c r="AU198" s="259" t="s">
        <v>82</v>
      </c>
      <c r="AV198" s="14" t="s">
        <v>80</v>
      </c>
      <c r="AW198" s="14" t="s">
        <v>34</v>
      </c>
      <c r="AX198" s="14" t="s">
        <v>73</v>
      </c>
      <c r="AY198" s="259" t="s">
        <v>116</v>
      </c>
    </row>
    <row r="199" s="12" customFormat="1">
      <c r="B199" s="228"/>
      <c r="C199" s="229"/>
      <c r="D199" s="225" t="s">
        <v>127</v>
      </c>
      <c r="E199" s="230" t="s">
        <v>19</v>
      </c>
      <c r="F199" s="231" t="s">
        <v>243</v>
      </c>
      <c r="G199" s="229"/>
      <c r="H199" s="232">
        <v>8.6400000000000006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127</v>
      </c>
      <c r="AU199" s="238" t="s">
        <v>82</v>
      </c>
      <c r="AV199" s="12" t="s">
        <v>82</v>
      </c>
      <c r="AW199" s="12" t="s">
        <v>34</v>
      </c>
      <c r="AX199" s="12" t="s">
        <v>73</v>
      </c>
      <c r="AY199" s="238" t="s">
        <v>116</v>
      </c>
    </row>
    <row r="200" s="12" customFormat="1">
      <c r="B200" s="228"/>
      <c r="C200" s="229"/>
      <c r="D200" s="225" t="s">
        <v>127</v>
      </c>
      <c r="E200" s="230" t="s">
        <v>19</v>
      </c>
      <c r="F200" s="231" t="s">
        <v>244</v>
      </c>
      <c r="G200" s="229"/>
      <c r="H200" s="232">
        <v>475.01999999999998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127</v>
      </c>
      <c r="AU200" s="238" t="s">
        <v>82</v>
      </c>
      <c r="AV200" s="12" t="s">
        <v>82</v>
      </c>
      <c r="AW200" s="12" t="s">
        <v>34</v>
      </c>
      <c r="AX200" s="12" t="s">
        <v>73</v>
      </c>
      <c r="AY200" s="238" t="s">
        <v>116</v>
      </c>
    </row>
    <row r="201" s="12" customFormat="1">
      <c r="B201" s="228"/>
      <c r="C201" s="229"/>
      <c r="D201" s="225" t="s">
        <v>127</v>
      </c>
      <c r="E201" s="230" t="s">
        <v>19</v>
      </c>
      <c r="F201" s="231" t="s">
        <v>245</v>
      </c>
      <c r="G201" s="229"/>
      <c r="H201" s="232">
        <v>12.6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127</v>
      </c>
      <c r="AU201" s="238" t="s">
        <v>82</v>
      </c>
      <c r="AV201" s="12" t="s">
        <v>82</v>
      </c>
      <c r="AW201" s="12" t="s">
        <v>34</v>
      </c>
      <c r="AX201" s="12" t="s">
        <v>73</v>
      </c>
      <c r="AY201" s="238" t="s">
        <v>116</v>
      </c>
    </row>
    <row r="202" s="12" customFormat="1">
      <c r="B202" s="228"/>
      <c r="C202" s="229"/>
      <c r="D202" s="225" t="s">
        <v>127</v>
      </c>
      <c r="E202" s="230" t="s">
        <v>19</v>
      </c>
      <c r="F202" s="231" t="s">
        <v>246</v>
      </c>
      <c r="G202" s="229"/>
      <c r="H202" s="232">
        <v>4.077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127</v>
      </c>
      <c r="AU202" s="238" t="s">
        <v>82</v>
      </c>
      <c r="AV202" s="12" t="s">
        <v>82</v>
      </c>
      <c r="AW202" s="12" t="s">
        <v>34</v>
      </c>
      <c r="AX202" s="12" t="s">
        <v>73</v>
      </c>
      <c r="AY202" s="238" t="s">
        <v>116</v>
      </c>
    </row>
    <row r="203" s="12" customFormat="1">
      <c r="B203" s="228"/>
      <c r="C203" s="229"/>
      <c r="D203" s="225" t="s">
        <v>127</v>
      </c>
      <c r="E203" s="230" t="s">
        <v>19</v>
      </c>
      <c r="F203" s="231" t="s">
        <v>247</v>
      </c>
      <c r="G203" s="229"/>
      <c r="H203" s="232">
        <v>4.2119999999999997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127</v>
      </c>
      <c r="AU203" s="238" t="s">
        <v>82</v>
      </c>
      <c r="AV203" s="12" t="s">
        <v>82</v>
      </c>
      <c r="AW203" s="12" t="s">
        <v>34</v>
      </c>
      <c r="AX203" s="12" t="s">
        <v>73</v>
      </c>
      <c r="AY203" s="238" t="s">
        <v>116</v>
      </c>
    </row>
    <row r="204" s="12" customFormat="1">
      <c r="B204" s="228"/>
      <c r="C204" s="229"/>
      <c r="D204" s="225" t="s">
        <v>127</v>
      </c>
      <c r="E204" s="230" t="s">
        <v>19</v>
      </c>
      <c r="F204" s="231" t="s">
        <v>248</v>
      </c>
      <c r="G204" s="229"/>
      <c r="H204" s="232">
        <v>196.69499999999999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127</v>
      </c>
      <c r="AU204" s="238" t="s">
        <v>82</v>
      </c>
      <c r="AV204" s="12" t="s">
        <v>82</v>
      </c>
      <c r="AW204" s="12" t="s">
        <v>34</v>
      </c>
      <c r="AX204" s="12" t="s">
        <v>73</v>
      </c>
      <c r="AY204" s="238" t="s">
        <v>116</v>
      </c>
    </row>
    <row r="205" s="12" customFormat="1">
      <c r="B205" s="228"/>
      <c r="C205" s="229"/>
      <c r="D205" s="225" t="s">
        <v>127</v>
      </c>
      <c r="E205" s="230" t="s">
        <v>19</v>
      </c>
      <c r="F205" s="231" t="s">
        <v>249</v>
      </c>
      <c r="G205" s="229"/>
      <c r="H205" s="232">
        <v>46.079999999999998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127</v>
      </c>
      <c r="AU205" s="238" t="s">
        <v>82</v>
      </c>
      <c r="AV205" s="12" t="s">
        <v>82</v>
      </c>
      <c r="AW205" s="12" t="s">
        <v>34</v>
      </c>
      <c r="AX205" s="12" t="s">
        <v>73</v>
      </c>
      <c r="AY205" s="238" t="s">
        <v>116</v>
      </c>
    </row>
    <row r="206" s="12" customFormat="1">
      <c r="B206" s="228"/>
      <c r="C206" s="229"/>
      <c r="D206" s="225" t="s">
        <v>127</v>
      </c>
      <c r="E206" s="230" t="s">
        <v>19</v>
      </c>
      <c r="F206" s="231" t="s">
        <v>250</v>
      </c>
      <c r="G206" s="229"/>
      <c r="H206" s="232">
        <v>10.395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127</v>
      </c>
      <c r="AU206" s="238" t="s">
        <v>82</v>
      </c>
      <c r="AV206" s="12" t="s">
        <v>82</v>
      </c>
      <c r="AW206" s="12" t="s">
        <v>34</v>
      </c>
      <c r="AX206" s="12" t="s">
        <v>73</v>
      </c>
      <c r="AY206" s="238" t="s">
        <v>116</v>
      </c>
    </row>
    <row r="207" s="15" customFormat="1">
      <c r="B207" s="260"/>
      <c r="C207" s="261"/>
      <c r="D207" s="225" t="s">
        <v>127</v>
      </c>
      <c r="E207" s="262" t="s">
        <v>19</v>
      </c>
      <c r="F207" s="263" t="s">
        <v>223</v>
      </c>
      <c r="G207" s="261"/>
      <c r="H207" s="264">
        <v>757.71899999999994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127</v>
      </c>
      <c r="AU207" s="270" t="s">
        <v>82</v>
      </c>
      <c r="AV207" s="15" t="s">
        <v>132</v>
      </c>
      <c r="AW207" s="15" t="s">
        <v>34</v>
      </c>
      <c r="AX207" s="15" t="s">
        <v>73</v>
      </c>
      <c r="AY207" s="270" t="s">
        <v>116</v>
      </c>
    </row>
    <row r="208" s="12" customFormat="1">
      <c r="B208" s="228"/>
      <c r="C208" s="229"/>
      <c r="D208" s="225" t="s">
        <v>127</v>
      </c>
      <c r="E208" s="230" t="s">
        <v>19</v>
      </c>
      <c r="F208" s="231" t="s">
        <v>267</v>
      </c>
      <c r="G208" s="229"/>
      <c r="H208" s="232">
        <v>265.202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127</v>
      </c>
      <c r="AU208" s="238" t="s">
        <v>82</v>
      </c>
      <c r="AV208" s="12" t="s">
        <v>82</v>
      </c>
      <c r="AW208" s="12" t="s">
        <v>34</v>
      </c>
      <c r="AX208" s="12" t="s">
        <v>80</v>
      </c>
      <c r="AY208" s="238" t="s">
        <v>116</v>
      </c>
    </row>
    <row r="209" s="1" customFormat="1" ht="24" customHeight="1">
      <c r="B209" s="39"/>
      <c r="C209" s="212" t="s">
        <v>268</v>
      </c>
      <c r="D209" s="212" t="s">
        <v>118</v>
      </c>
      <c r="E209" s="213" t="s">
        <v>269</v>
      </c>
      <c r="F209" s="214" t="s">
        <v>270</v>
      </c>
      <c r="G209" s="215" t="s">
        <v>204</v>
      </c>
      <c r="H209" s="216">
        <v>79.561000000000007</v>
      </c>
      <c r="I209" s="217"/>
      <c r="J209" s="218">
        <f>ROUND(I209*H209,2)</f>
        <v>0</v>
      </c>
      <c r="K209" s="214" t="s">
        <v>122</v>
      </c>
      <c r="L209" s="44"/>
      <c r="M209" s="219" t="s">
        <v>19</v>
      </c>
      <c r="N209" s="220" t="s">
        <v>44</v>
      </c>
      <c r="O209" s="84"/>
      <c r="P209" s="221">
        <f>O209*H209</f>
        <v>0</v>
      </c>
      <c r="Q209" s="221">
        <v>0</v>
      </c>
      <c r="R209" s="221">
        <f>Q209*H209</f>
        <v>0</v>
      </c>
      <c r="S209" s="221">
        <v>0</v>
      </c>
      <c r="T209" s="222">
        <f>S209*H209</f>
        <v>0</v>
      </c>
      <c r="AR209" s="223" t="s">
        <v>123</v>
      </c>
      <c r="AT209" s="223" t="s">
        <v>118</v>
      </c>
      <c r="AU209" s="223" t="s">
        <v>82</v>
      </c>
      <c r="AY209" s="18" t="s">
        <v>116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8" t="s">
        <v>80</v>
      </c>
      <c r="BK209" s="224">
        <f>ROUND(I209*H209,2)</f>
        <v>0</v>
      </c>
      <c r="BL209" s="18" t="s">
        <v>123</v>
      </c>
      <c r="BM209" s="223" t="s">
        <v>271</v>
      </c>
    </row>
    <row r="210" s="1" customFormat="1">
      <c r="B210" s="39"/>
      <c r="C210" s="40"/>
      <c r="D210" s="225" t="s">
        <v>125</v>
      </c>
      <c r="E210" s="40"/>
      <c r="F210" s="226" t="s">
        <v>241</v>
      </c>
      <c r="G210" s="40"/>
      <c r="H210" s="40"/>
      <c r="I210" s="136"/>
      <c r="J210" s="40"/>
      <c r="K210" s="40"/>
      <c r="L210" s="44"/>
      <c r="M210" s="227"/>
      <c r="N210" s="84"/>
      <c r="O210" s="84"/>
      <c r="P210" s="84"/>
      <c r="Q210" s="84"/>
      <c r="R210" s="84"/>
      <c r="S210" s="84"/>
      <c r="T210" s="85"/>
      <c r="AT210" s="18" t="s">
        <v>125</v>
      </c>
      <c r="AU210" s="18" t="s">
        <v>82</v>
      </c>
    </row>
    <row r="211" s="14" customFormat="1">
      <c r="B211" s="250"/>
      <c r="C211" s="251"/>
      <c r="D211" s="225" t="s">
        <v>127</v>
      </c>
      <c r="E211" s="252" t="s">
        <v>19</v>
      </c>
      <c r="F211" s="253" t="s">
        <v>261</v>
      </c>
      <c r="G211" s="251"/>
      <c r="H211" s="252" t="s">
        <v>19</v>
      </c>
      <c r="I211" s="254"/>
      <c r="J211" s="251"/>
      <c r="K211" s="251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127</v>
      </c>
      <c r="AU211" s="259" t="s">
        <v>82</v>
      </c>
      <c r="AV211" s="14" t="s">
        <v>80</v>
      </c>
      <c r="AW211" s="14" t="s">
        <v>34</v>
      </c>
      <c r="AX211" s="14" t="s">
        <v>73</v>
      </c>
      <c r="AY211" s="259" t="s">
        <v>116</v>
      </c>
    </row>
    <row r="212" s="12" customFormat="1">
      <c r="B212" s="228"/>
      <c r="C212" s="229"/>
      <c r="D212" s="225" t="s">
        <v>127</v>
      </c>
      <c r="E212" s="230" t="s">
        <v>19</v>
      </c>
      <c r="F212" s="231" t="s">
        <v>272</v>
      </c>
      <c r="G212" s="229"/>
      <c r="H212" s="232">
        <v>79.561000000000007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127</v>
      </c>
      <c r="AU212" s="238" t="s">
        <v>82</v>
      </c>
      <c r="AV212" s="12" t="s">
        <v>82</v>
      </c>
      <c r="AW212" s="12" t="s">
        <v>34</v>
      </c>
      <c r="AX212" s="12" t="s">
        <v>80</v>
      </c>
      <c r="AY212" s="238" t="s">
        <v>116</v>
      </c>
    </row>
    <row r="213" s="1" customFormat="1" ht="24" customHeight="1">
      <c r="B213" s="39"/>
      <c r="C213" s="212" t="s">
        <v>273</v>
      </c>
      <c r="D213" s="212" t="s">
        <v>118</v>
      </c>
      <c r="E213" s="213" t="s">
        <v>274</v>
      </c>
      <c r="F213" s="214" t="s">
        <v>275</v>
      </c>
      <c r="G213" s="215" t="s">
        <v>204</v>
      </c>
      <c r="H213" s="216">
        <v>37.886000000000003</v>
      </c>
      <c r="I213" s="217"/>
      <c r="J213" s="218">
        <f>ROUND(I213*H213,2)</f>
        <v>0</v>
      </c>
      <c r="K213" s="214" t="s">
        <v>122</v>
      </c>
      <c r="L213" s="44"/>
      <c r="M213" s="219" t="s">
        <v>19</v>
      </c>
      <c r="N213" s="220" t="s">
        <v>44</v>
      </c>
      <c r="O213" s="84"/>
      <c r="P213" s="221">
        <f>O213*H213</f>
        <v>0</v>
      </c>
      <c r="Q213" s="221">
        <v>0.0103</v>
      </c>
      <c r="R213" s="221">
        <f>Q213*H213</f>
        <v>0.39022580000000001</v>
      </c>
      <c r="S213" s="221">
        <v>0</v>
      </c>
      <c r="T213" s="222">
        <f>S213*H213</f>
        <v>0</v>
      </c>
      <c r="AR213" s="223" t="s">
        <v>123</v>
      </c>
      <c r="AT213" s="223" t="s">
        <v>118</v>
      </c>
      <c r="AU213" s="223" t="s">
        <v>82</v>
      </c>
      <c r="AY213" s="18" t="s">
        <v>116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8" t="s">
        <v>80</v>
      </c>
      <c r="BK213" s="224">
        <f>ROUND(I213*H213,2)</f>
        <v>0</v>
      </c>
      <c r="BL213" s="18" t="s">
        <v>123</v>
      </c>
      <c r="BM213" s="223" t="s">
        <v>276</v>
      </c>
    </row>
    <row r="214" s="1" customFormat="1">
      <c r="B214" s="39"/>
      <c r="C214" s="40"/>
      <c r="D214" s="225" t="s">
        <v>125</v>
      </c>
      <c r="E214" s="40"/>
      <c r="F214" s="226" t="s">
        <v>241</v>
      </c>
      <c r="G214" s="40"/>
      <c r="H214" s="40"/>
      <c r="I214" s="136"/>
      <c r="J214" s="40"/>
      <c r="K214" s="40"/>
      <c r="L214" s="44"/>
      <c r="M214" s="227"/>
      <c r="N214" s="84"/>
      <c r="O214" s="84"/>
      <c r="P214" s="84"/>
      <c r="Q214" s="84"/>
      <c r="R214" s="84"/>
      <c r="S214" s="84"/>
      <c r="T214" s="85"/>
      <c r="AT214" s="18" t="s">
        <v>125</v>
      </c>
      <c r="AU214" s="18" t="s">
        <v>82</v>
      </c>
    </row>
    <row r="215" s="14" customFormat="1">
      <c r="B215" s="250"/>
      <c r="C215" s="251"/>
      <c r="D215" s="225" t="s">
        <v>127</v>
      </c>
      <c r="E215" s="252" t="s">
        <v>19</v>
      </c>
      <c r="F215" s="253" t="s">
        <v>242</v>
      </c>
      <c r="G215" s="251"/>
      <c r="H215" s="252" t="s">
        <v>19</v>
      </c>
      <c r="I215" s="254"/>
      <c r="J215" s="251"/>
      <c r="K215" s="251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127</v>
      </c>
      <c r="AU215" s="259" t="s">
        <v>82</v>
      </c>
      <c r="AV215" s="14" t="s">
        <v>80</v>
      </c>
      <c r="AW215" s="14" t="s">
        <v>34</v>
      </c>
      <c r="AX215" s="14" t="s">
        <v>73</v>
      </c>
      <c r="AY215" s="259" t="s">
        <v>116</v>
      </c>
    </row>
    <row r="216" s="12" customFormat="1">
      <c r="B216" s="228"/>
      <c r="C216" s="229"/>
      <c r="D216" s="225" t="s">
        <v>127</v>
      </c>
      <c r="E216" s="230" t="s">
        <v>19</v>
      </c>
      <c r="F216" s="231" t="s">
        <v>243</v>
      </c>
      <c r="G216" s="229"/>
      <c r="H216" s="232">
        <v>8.6400000000000006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127</v>
      </c>
      <c r="AU216" s="238" t="s">
        <v>82</v>
      </c>
      <c r="AV216" s="12" t="s">
        <v>82</v>
      </c>
      <c r="AW216" s="12" t="s">
        <v>34</v>
      </c>
      <c r="AX216" s="12" t="s">
        <v>73</v>
      </c>
      <c r="AY216" s="238" t="s">
        <v>116</v>
      </c>
    </row>
    <row r="217" s="12" customFormat="1">
      <c r="B217" s="228"/>
      <c r="C217" s="229"/>
      <c r="D217" s="225" t="s">
        <v>127</v>
      </c>
      <c r="E217" s="230" t="s">
        <v>19</v>
      </c>
      <c r="F217" s="231" t="s">
        <v>244</v>
      </c>
      <c r="G217" s="229"/>
      <c r="H217" s="232">
        <v>475.01999999999998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127</v>
      </c>
      <c r="AU217" s="238" t="s">
        <v>82</v>
      </c>
      <c r="AV217" s="12" t="s">
        <v>82</v>
      </c>
      <c r="AW217" s="12" t="s">
        <v>34</v>
      </c>
      <c r="AX217" s="12" t="s">
        <v>73</v>
      </c>
      <c r="AY217" s="238" t="s">
        <v>116</v>
      </c>
    </row>
    <row r="218" s="12" customFormat="1">
      <c r="B218" s="228"/>
      <c r="C218" s="229"/>
      <c r="D218" s="225" t="s">
        <v>127</v>
      </c>
      <c r="E218" s="230" t="s">
        <v>19</v>
      </c>
      <c r="F218" s="231" t="s">
        <v>245</v>
      </c>
      <c r="G218" s="229"/>
      <c r="H218" s="232">
        <v>12.6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127</v>
      </c>
      <c r="AU218" s="238" t="s">
        <v>82</v>
      </c>
      <c r="AV218" s="12" t="s">
        <v>82</v>
      </c>
      <c r="AW218" s="12" t="s">
        <v>34</v>
      </c>
      <c r="AX218" s="12" t="s">
        <v>73</v>
      </c>
      <c r="AY218" s="238" t="s">
        <v>116</v>
      </c>
    </row>
    <row r="219" s="12" customFormat="1">
      <c r="B219" s="228"/>
      <c r="C219" s="229"/>
      <c r="D219" s="225" t="s">
        <v>127</v>
      </c>
      <c r="E219" s="230" t="s">
        <v>19</v>
      </c>
      <c r="F219" s="231" t="s">
        <v>246</v>
      </c>
      <c r="G219" s="229"/>
      <c r="H219" s="232">
        <v>4.077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127</v>
      </c>
      <c r="AU219" s="238" t="s">
        <v>82</v>
      </c>
      <c r="AV219" s="12" t="s">
        <v>82</v>
      </c>
      <c r="AW219" s="12" t="s">
        <v>34</v>
      </c>
      <c r="AX219" s="12" t="s">
        <v>73</v>
      </c>
      <c r="AY219" s="238" t="s">
        <v>116</v>
      </c>
    </row>
    <row r="220" s="12" customFormat="1">
      <c r="B220" s="228"/>
      <c r="C220" s="229"/>
      <c r="D220" s="225" t="s">
        <v>127</v>
      </c>
      <c r="E220" s="230" t="s">
        <v>19</v>
      </c>
      <c r="F220" s="231" t="s">
        <v>247</v>
      </c>
      <c r="G220" s="229"/>
      <c r="H220" s="232">
        <v>4.2119999999999997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127</v>
      </c>
      <c r="AU220" s="238" t="s">
        <v>82</v>
      </c>
      <c r="AV220" s="12" t="s">
        <v>82</v>
      </c>
      <c r="AW220" s="12" t="s">
        <v>34</v>
      </c>
      <c r="AX220" s="12" t="s">
        <v>73</v>
      </c>
      <c r="AY220" s="238" t="s">
        <v>116</v>
      </c>
    </row>
    <row r="221" s="12" customFormat="1">
      <c r="B221" s="228"/>
      <c r="C221" s="229"/>
      <c r="D221" s="225" t="s">
        <v>127</v>
      </c>
      <c r="E221" s="230" t="s">
        <v>19</v>
      </c>
      <c r="F221" s="231" t="s">
        <v>248</v>
      </c>
      <c r="G221" s="229"/>
      <c r="H221" s="232">
        <v>196.69499999999999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127</v>
      </c>
      <c r="AU221" s="238" t="s">
        <v>82</v>
      </c>
      <c r="AV221" s="12" t="s">
        <v>82</v>
      </c>
      <c r="AW221" s="12" t="s">
        <v>34</v>
      </c>
      <c r="AX221" s="12" t="s">
        <v>73</v>
      </c>
      <c r="AY221" s="238" t="s">
        <v>116</v>
      </c>
    </row>
    <row r="222" s="12" customFormat="1">
      <c r="B222" s="228"/>
      <c r="C222" s="229"/>
      <c r="D222" s="225" t="s">
        <v>127</v>
      </c>
      <c r="E222" s="230" t="s">
        <v>19</v>
      </c>
      <c r="F222" s="231" t="s">
        <v>249</v>
      </c>
      <c r="G222" s="229"/>
      <c r="H222" s="232">
        <v>46.079999999999998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127</v>
      </c>
      <c r="AU222" s="238" t="s">
        <v>82</v>
      </c>
      <c r="AV222" s="12" t="s">
        <v>82</v>
      </c>
      <c r="AW222" s="12" t="s">
        <v>34</v>
      </c>
      <c r="AX222" s="12" t="s">
        <v>73</v>
      </c>
      <c r="AY222" s="238" t="s">
        <v>116</v>
      </c>
    </row>
    <row r="223" s="12" customFormat="1">
      <c r="B223" s="228"/>
      <c r="C223" s="229"/>
      <c r="D223" s="225" t="s">
        <v>127</v>
      </c>
      <c r="E223" s="230" t="s">
        <v>19</v>
      </c>
      <c r="F223" s="231" t="s">
        <v>250</v>
      </c>
      <c r="G223" s="229"/>
      <c r="H223" s="232">
        <v>10.395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127</v>
      </c>
      <c r="AU223" s="238" t="s">
        <v>82</v>
      </c>
      <c r="AV223" s="12" t="s">
        <v>82</v>
      </c>
      <c r="AW223" s="12" t="s">
        <v>34</v>
      </c>
      <c r="AX223" s="12" t="s">
        <v>73</v>
      </c>
      <c r="AY223" s="238" t="s">
        <v>116</v>
      </c>
    </row>
    <row r="224" s="15" customFormat="1">
      <c r="B224" s="260"/>
      <c r="C224" s="261"/>
      <c r="D224" s="225" t="s">
        <v>127</v>
      </c>
      <c r="E224" s="262" t="s">
        <v>19</v>
      </c>
      <c r="F224" s="263" t="s">
        <v>223</v>
      </c>
      <c r="G224" s="261"/>
      <c r="H224" s="264">
        <v>757.71899999999994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127</v>
      </c>
      <c r="AU224" s="270" t="s">
        <v>82</v>
      </c>
      <c r="AV224" s="15" t="s">
        <v>132</v>
      </c>
      <c r="AW224" s="15" t="s">
        <v>34</v>
      </c>
      <c r="AX224" s="15" t="s">
        <v>73</v>
      </c>
      <c r="AY224" s="270" t="s">
        <v>116</v>
      </c>
    </row>
    <row r="225" s="12" customFormat="1">
      <c r="B225" s="228"/>
      <c r="C225" s="229"/>
      <c r="D225" s="225" t="s">
        <v>127</v>
      </c>
      <c r="E225" s="230" t="s">
        <v>19</v>
      </c>
      <c r="F225" s="231" t="s">
        <v>277</v>
      </c>
      <c r="G225" s="229"/>
      <c r="H225" s="232">
        <v>37.886000000000003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127</v>
      </c>
      <c r="AU225" s="238" t="s">
        <v>82</v>
      </c>
      <c r="AV225" s="12" t="s">
        <v>82</v>
      </c>
      <c r="AW225" s="12" t="s">
        <v>34</v>
      </c>
      <c r="AX225" s="12" t="s">
        <v>80</v>
      </c>
      <c r="AY225" s="238" t="s">
        <v>116</v>
      </c>
    </row>
    <row r="226" s="1" customFormat="1" ht="24" customHeight="1">
      <c r="B226" s="39"/>
      <c r="C226" s="212" t="s">
        <v>278</v>
      </c>
      <c r="D226" s="212" t="s">
        <v>118</v>
      </c>
      <c r="E226" s="213" t="s">
        <v>279</v>
      </c>
      <c r="F226" s="214" t="s">
        <v>280</v>
      </c>
      <c r="G226" s="215" t="s">
        <v>121</v>
      </c>
      <c r="H226" s="216">
        <v>454.31999999999999</v>
      </c>
      <c r="I226" s="217"/>
      <c r="J226" s="218">
        <f>ROUND(I226*H226,2)</f>
        <v>0</v>
      </c>
      <c r="K226" s="214" t="s">
        <v>122</v>
      </c>
      <c r="L226" s="44"/>
      <c r="M226" s="219" t="s">
        <v>19</v>
      </c>
      <c r="N226" s="220" t="s">
        <v>44</v>
      </c>
      <c r="O226" s="84"/>
      <c r="P226" s="221">
        <f>O226*H226</f>
        <v>0</v>
      </c>
      <c r="Q226" s="221">
        <v>0.00084000000000000003</v>
      </c>
      <c r="R226" s="221">
        <f>Q226*H226</f>
        <v>0.38162879999999999</v>
      </c>
      <c r="S226" s="221">
        <v>0</v>
      </c>
      <c r="T226" s="222">
        <f>S226*H226</f>
        <v>0</v>
      </c>
      <c r="AR226" s="223" t="s">
        <v>123</v>
      </c>
      <c r="AT226" s="223" t="s">
        <v>118</v>
      </c>
      <c r="AU226" s="223" t="s">
        <v>82</v>
      </c>
      <c r="AY226" s="18" t="s">
        <v>116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8" t="s">
        <v>80</v>
      </c>
      <c r="BK226" s="224">
        <f>ROUND(I226*H226,2)</f>
        <v>0</v>
      </c>
      <c r="BL226" s="18" t="s">
        <v>123</v>
      </c>
      <c r="BM226" s="223" t="s">
        <v>281</v>
      </c>
    </row>
    <row r="227" s="1" customFormat="1">
      <c r="B227" s="39"/>
      <c r="C227" s="40"/>
      <c r="D227" s="225" t="s">
        <v>125</v>
      </c>
      <c r="E227" s="40"/>
      <c r="F227" s="226" t="s">
        <v>282</v>
      </c>
      <c r="G227" s="40"/>
      <c r="H227" s="40"/>
      <c r="I227" s="136"/>
      <c r="J227" s="40"/>
      <c r="K227" s="40"/>
      <c r="L227" s="44"/>
      <c r="M227" s="227"/>
      <c r="N227" s="84"/>
      <c r="O227" s="84"/>
      <c r="P227" s="84"/>
      <c r="Q227" s="84"/>
      <c r="R227" s="84"/>
      <c r="S227" s="84"/>
      <c r="T227" s="85"/>
      <c r="AT227" s="18" t="s">
        <v>125</v>
      </c>
      <c r="AU227" s="18" t="s">
        <v>82</v>
      </c>
    </row>
    <row r="228" s="14" customFormat="1">
      <c r="B228" s="250"/>
      <c r="C228" s="251"/>
      <c r="D228" s="225" t="s">
        <v>127</v>
      </c>
      <c r="E228" s="252" t="s">
        <v>19</v>
      </c>
      <c r="F228" s="253" t="s">
        <v>283</v>
      </c>
      <c r="G228" s="251"/>
      <c r="H228" s="252" t="s">
        <v>19</v>
      </c>
      <c r="I228" s="254"/>
      <c r="J228" s="251"/>
      <c r="K228" s="251"/>
      <c r="L228" s="255"/>
      <c r="M228" s="256"/>
      <c r="N228" s="257"/>
      <c r="O228" s="257"/>
      <c r="P228" s="257"/>
      <c r="Q228" s="257"/>
      <c r="R228" s="257"/>
      <c r="S228" s="257"/>
      <c r="T228" s="258"/>
      <c r="AT228" s="259" t="s">
        <v>127</v>
      </c>
      <c r="AU228" s="259" t="s">
        <v>82</v>
      </c>
      <c r="AV228" s="14" t="s">
        <v>80</v>
      </c>
      <c r="AW228" s="14" t="s">
        <v>34</v>
      </c>
      <c r="AX228" s="14" t="s">
        <v>73</v>
      </c>
      <c r="AY228" s="259" t="s">
        <v>116</v>
      </c>
    </row>
    <row r="229" s="12" customFormat="1">
      <c r="B229" s="228"/>
      <c r="C229" s="229"/>
      <c r="D229" s="225" t="s">
        <v>127</v>
      </c>
      <c r="E229" s="230" t="s">
        <v>19</v>
      </c>
      <c r="F229" s="231" t="s">
        <v>284</v>
      </c>
      <c r="G229" s="229"/>
      <c r="H229" s="232">
        <v>418.31999999999999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127</v>
      </c>
      <c r="AU229" s="238" t="s">
        <v>82</v>
      </c>
      <c r="AV229" s="12" t="s">
        <v>82</v>
      </c>
      <c r="AW229" s="12" t="s">
        <v>34</v>
      </c>
      <c r="AX229" s="12" t="s">
        <v>73</v>
      </c>
      <c r="AY229" s="238" t="s">
        <v>116</v>
      </c>
    </row>
    <row r="230" s="12" customFormat="1">
      <c r="B230" s="228"/>
      <c r="C230" s="229"/>
      <c r="D230" s="225" t="s">
        <v>127</v>
      </c>
      <c r="E230" s="230" t="s">
        <v>19</v>
      </c>
      <c r="F230" s="231" t="s">
        <v>285</v>
      </c>
      <c r="G230" s="229"/>
      <c r="H230" s="232">
        <v>36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127</v>
      </c>
      <c r="AU230" s="238" t="s">
        <v>82</v>
      </c>
      <c r="AV230" s="12" t="s">
        <v>82</v>
      </c>
      <c r="AW230" s="12" t="s">
        <v>34</v>
      </c>
      <c r="AX230" s="12" t="s">
        <v>73</v>
      </c>
      <c r="AY230" s="238" t="s">
        <v>116</v>
      </c>
    </row>
    <row r="231" s="13" customFormat="1">
      <c r="B231" s="239"/>
      <c r="C231" s="240"/>
      <c r="D231" s="225" t="s">
        <v>127</v>
      </c>
      <c r="E231" s="241" t="s">
        <v>19</v>
      </c>
      <c r="F231" s="242" t="s">
        <v>154</v>
      </c>
      <c r="G231" s="240"/>
      <c r="H231" s="243">
        <v>454.31999999999999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AT231" s="249" t="s">
        <v>127</v>
      </c>
      <c r="AU231" s="249" t="s">
        <v>82</v>
      </c>
      <c r="AV231" s="13" t="s">
        <v>123</v>
      </c>
      <c r="AW231" s="13" t="s">
        <v>34</v>
      </c>
      <c r="AX231" s="13" t="s">
        <v>80</v>
      </c>
      <c r="AY231" s="249" t="s">
        <v>116</v>
      </c>
    </row>
    <row r="232" s="1" customFormat="1" ht="24" customHeight="1">
      <c r="B232" s="39"/>
      <c r="C232" s="212" t="s">
        <v>286</v>
      </c>
      <c r="D232" s="212" t="s">
        <v>118</v>
      </c>
      <c r="E232" s="213" t="s">
        <v>287</v>
      </c>
      <c r="F232" s="214" t="s">
        <v>288</v>
      </c>
      <c r="G232" s="215" t="s">
        <v>121</v>
      </c>
      <c r="H232" s="216">
        <v>454.31999999999999</v>
      </c>
      <c r="I232" s="217"/>
      <c r="J232" s="218">
        <f>ROUND(I232*H232,2)</f>
        <v>0</v>
      </c>
      <c r="K232" s="214" t="s">
        <v>122</v>
      </c>
      <c r="L232" s="44"/>
      <c r="M232" s="219" t="s">
        <v>19</v>
      </c>
      <c r="N232" s="220" t="s">
        <v>44</v>
      </c>
      <c r="O232" s="84"/>
      <c r="P232" s="221">
        <f>O232*H232</f>
        <v>0</v>
      </c>
      <c r="Q232" s="221">
        <v>0</v>
      </c>
      <c r="R232" s="221">
        <f>Q232*H232</f>
        <v>0</v>
      </c>
      <c r="S232" s="221">
        <v>0</v>
      </c>
      <c r="T232" s="222">
        <f>S232*H232</f>
        <v>0</v>
      </c>
      <c r="AR232" s="223" t="s">
        <v>123</v>
      </c>
      <c r="AT232" s="223" t="s">
        <v>118</v>
      </c>
      <c r="AU232" s="223" t="s">
        <v>82</v>
      </c>
      <c r="AY232" s="18" t="s">
        <v>116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8" t="s">
        <v>80</v>
      </c>
      <c r="BK232" s="224">
        <f>ROUND(I232*H232,2)</f>
        <v>0</v>
      </c>
      <c r="BL232" s="18" t="s">
        <v>123</v>
      </c>
      <c r="BM232" s="223" t="s">
        <v>289</v>
      </c>
    </row>
    <row r="233" s="14" customFormat="1">
      <c r="B233" s="250"/>
      <c r="C233" s="251"/>
      <c r="D233" s="225" t="s">
        <v>127</v>
      </c>
      <c r="E233" s="252" t="s">
        <v>19</v>
      </c>
      <c r="F233" s="253" t="s">
        <v>290</v>
      </c>
      <c r="G233" s="251"/>
      <c r="H233" s="252" t="s">
        <v>19</v>
      </c>
      <c r="I233" s="254"/>
      <c r="J233" s="251"/>
      <c r="K233" s="251"/>
      <c r="L233" s="255"/>
      <c r="M233" s="256"/>
      <c r="N233" s="257"/>
      <c r="O233" s="257"/>
      <c r="P233" s="257"/>
      <c r="Q233" s="257"/>
      <c r="R233" s="257"/>
      <c r="S233" s="257"/>
      <c r="T233" s="258"/>
      <c r="AT233" s="259" t="s">
        <v>127</v>
      </c>
      <c r="AU233" s="259" t="s">
        <v>82</v>
      </c>
      <c r="AV233" s="14" t="s">
        <v>80</v>
      </c>
      <c r="AW233" s="14" t="s">
        <v>34</v>
      </c>
      <c r="AX233" s="14" t="s">
        <v>73</v>
      </c>
      <c r="AY233" s="259" t="s">
        <v>116</v>
      </c>
    </row>
    <row r="234" s="12" customFormat="1">
      <c r="B234" s="228"/>
      <c r="C234" s="229"/>
      <c r="D234" s="225" t="s">
        <v>127</v>
      </c>
      <c r="E234" s="230" t="s">
        <v>19</v>
      </c>
      <c r="F234" s="231" t="s">
        <v>291</v>
      </c>
      <c r="G234" s="229"/>
      <c r="H234" s="232">
        <v>454.31999999999999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127</v>
      </c>
      <c r="AU234" s="238" t="s">
        <v>82</v>
      </c>
      <c r="AV234" s="12" t="s">
        <v>82</v>
      </c>
      <c r="AW234" s="12" t="s">
        <v>34</v>
      </c>
      <c r="AX234" s="12" t="s">
        <v>80</v>
      </c>
      <c r="AY234" s="238" t="s">
        <v>116</v>
      </c>
    </row>
    <row r="235" s="1" customFormat="1" ht="24" customHeight="1">
      <c r="B235" s="39"/>
      <c r="C235" s="212" t="s">
        <v>292</v>
      </c>
      <c r="D235" s="212" t="s">
        <v>118</v>
      </c>
      <c r="E235" s="213" t="s">
        <v>293</v>
      </c>
      <c r="F235" s="214" t="s">
        <v>294</v>
      </c>
      <c r="G235" s="215" t="s">
        <v>121</v>
      </c>
      <c r="H235" s="216">
        <v>1673.28</v>
      </c>
      <c r="I235" s="217"/>
      <c r="J235" s="218">
        <f>ROUND(I235*H235,2)</f>
        <v>0</v>
      </c>
      <c r="K235" s="214" t="s">
        <v>122</v>
      </c>
      <c r="L235" s="44"/>
      <c r="M235" s="219" t="s">
        <v>19</v>
      </c>
      <c r="N235" s="220" t="s">
        <v>44</v>
      </c>
      <c r="O235" s="84"/>
      <c r="P235" s="221">
        <f>O235*H235</f>
        <v>0</v>
      </c>
      <c r="Q235" s="221">
        <v>0.00058</v>
      </c>
      <c r="R235" s="221">
        <f>Q235*H235</f>
        <v>0.97050239999999999</v>
      </c>
      <c r="S235" s="221">
        <v>0</v>
      </c>
      <c r="T235" s="222">
        <f>S235*H235</f>
        <v>0</v>
      </c>
      <c r="AR235" s="223" t="s">
        <v>123</v>
      </c>
      <c r="AT235" s="223" t="s">
        <v>118</v>
      </c>
      <c r="AU235" s="223" t="s">
        <v>82</v>
      </c>
      <c r="AY235" s="18" t="s">
        <v>116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8" t="s">
        <v>80</v>
      </c>
      <c r="BK235" s="224">
        <f>ROUND(I235*H235,2)</f>
        <v>0</v>
      </c>
      <c r="BL235" s="18" t="s">
        <v>123</v>
      </c>
      <c r="BM235" s="223" t="s">
        <v>295</v>
      </c>
    </row>
    <row r="236" s="1" customFormat="1">
      <c r="B236" s="39"/>
      <c r="C236" s="40"/>
      <c r="D236" s="225" t="s">
        <v>125</v>
      </c>
      <c r="E236" s="40"/>
      <c r="F236" s="226" t="s">
        <v>296</v>
      </c>
      <c r="G236" s="40"/>
      <c r="H236" s="40"/>
      <c r="I236" s="136"/>
      <c r="J236" s="40"/>
      <c r="K236" s="40"/>
      <c r="L236" s="44"/>
      <c r="M236" s="227"/>
      <c r="N236" s="84"/>
      <c r="O236" s="84"/>
      <c r="P236" s="84"/>
      <c r="Q236" s="84"/>
      <c r="R236" s="84"/>
      <c r="S236" s="84"/>
      <c r="T236" s="85"/>
      <c r="AT236" s="18" t="s">
        <v>125</v>
      </c>
      <c r="AU236" s="18" t="s">
        <v>82</v>
      </c>
    </row>
    <row r="237" s="14" customFormat="1">
      <c r="B237" s="250"/>
      <c r="C237" s="251"/>
      <c r="D237" s="225" t="s">
        <v>127</v>
      </c>
      <c r="E237" s="252" t="s">
        <v>19</v>
      </c>
      <c r="F237" s="253" t="s">
        <v>283</v>
      </c>
      <c r="G237" s="251"/>
      <c r="H237" s="252" t="s">
        <v>19</v>
      </c>
      <c r="I237" s="254"/>
      <c r="J237" s="251"/>
      <c r="K237" s="251"/>
      <c r="L237" s="255"/>
      <c r="M237" s="256"/>
      <c r="N237" s="257"/>
      <c r="O237" s="257"/>
      <c r="P237" s="257"/>
      <c r="Q237" s="257"/>
      <c r="R237" s="257"/>
      <c r="S237" s="257"/>
      <c r="T237" s="258"/>
      <c r="AT237" s="259" t="s">
        <v>127</v>
      </c>
      <c r="AU237" s="259" t="s">
        <v>82</v>
      </c>
      <c r="AV237" s="14" t="s">
        <v>80</v>
      </c>
      <c r="AW237" s="14" t="s">
        <v>34</v>
      </c>
      <c r="AX237" s="14" t="s">
        <v>73</v>
      </c>
      <c r="AY237" s="259" t="s">
        <v>116</v>
      </c>
    </row>
    <row r="238" s="12" customFormat="1">
      <c r="B238" s="228"/>
      <c r="C238" s="229"/>
      <c r="D238" s="225" t="s">
        <v>127</v>
      </c>
      <c r="E238" s="230" t="s">
        <v>19</v>
      </c>
      <c r="F238" s="231" t="s">
        <v>297</v>
      </c>
      <c r="G238" s="229"/>
      <c r="H238" s="232">
        <v>1673.28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127</v>
      </c>
      <c r="AU238" s="238" t="s">
        <v>82</v>
      </c>
      <c r="AV238" s="12" t="s">
        <v>82</v>
      </c>
      <c r="AW238" s="12" t="s">
        <v>34</v>
      </c>
      <c r="AX238" s="12" t="s">
        <v>73</v>
      </c>
      <c r="AY238" s="238" t="s">
        <v>116</v>
      </c>
    </row>
    <row r="239" s="13" customFormat="1">
      <c r="B239" s="239"/>
      <c r="C239" s="240"/>
      <c r="D239" s="225" t="s">
        <v>127</v>
      </c>
      <c r="E239" s="241" t="s">
        <v>19</v>
      </c>
      <c r="F239" s="242" t="s">
        <v>154</v>
      </c>
      <c r="G239" s="240"/>
      <c r="H239" s="243">
        <v>1673.28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AT239" s="249" t="s">
        <v>127</v>
      </c>
      <c r="AU239" s="249" t="s">
        <v>82</v>
      </c>
      <c r="AV239" s="13" t="s">
        <v>123</v>
      </c>
      <c r="AW239" s="13" t="s">
        <v>34</v>
      </c>
      <c r="AX239" s="13" t="s">
        <v>80</v>
      </c>
      <c r="AY239" s="249" t="s">
        <v>116</v>
      </c>
    </row>
    <row r="240" s="1" customFormat="1" ht="24" customHeight="1">
      <c r="B240" s="39"/>
      <c r="C240" s="212" t="s">
        <v>298</v>
      </c>
      <c r="D240" s="212" t="s">
        <v>118</v>
      </c>
      <c r="E240" s="213" t="s">
        <v>299</v>
      </c>
      <c r="F240" s="214" t="s">
        <v>300</v>
      </c>
      <c r="G240" s="215" t="s">
        <v>121</v>
      </c>
      <c r="H240" s="216">
        <v>1673.28</v>
      </c>
      <c r="I240" s="217"/>
      <c r="J240" s="218">
        <f>ROUND(I240*H240,2)</f>
        <v>0</v>
      </c>
      <c r="K240" s="214" t="s">
        <v>122</v>
      </c>
      <c r="L240" s="44"/>
      <c r="M240" s="219" t="s">
        <v>19</v>
      </c>
      <c r="N240" s="220" t="s">
        <v>44</v>
      </c>
      <c r="O240" s="84"/>
      <c r="P240" s="221">
        <f>O240*H240</f>
        <v>0</v>
      </c>
      <c r="Q240" s="221">
        <v>0</v>
      </c>
      <c r="R240" s="221">
        <f>Q240*H240</f>
        <v>0</v>
      </c>
      <c r="S240" s="221">
        <v>0</v>
      </c>
      <c r="T240" s="222">
        <f>S240*H240</f>
        <v>0</v>
      </c>
      <c r="AR240" s="223" t="s">
        <v>123</v>
      </c>
      <c r="AT240" s="223" t="s">
        <v>118</v>
      </c>
      <c r="AU240" s="223" t="s">
        <v>82</v>
      </c>
      <c r="AY240" s="18" t="s">
        <v>116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8" t="s">
        <v>80</v>
      </c>
      <c r="BK240" s="224">
        <f>ROUND(I240*H240,2)</f>
        <v>0</v>
      </c>
      <c r="BL240" s="18" t="s">
        <v>123</v>
      </c>
      <c r="BM240" s="223" t="s">
        <v>301</v>
      </c>
    </row>
    <row r="241" s="14" customFormat="1">
      <c r="B241" s="250"/>
      <c r="C241" s="251"/>
      <c r="D241" s="225" t="s">
        <v>127</v>
      </c>
      <c r="E241" s="252" t="s">
        <v>19</v>
      </c>
      <c r="F241" s="253" t="s">
        <v>302</v>
      </c>
      <c r="G241" s="251"/>
      <c r="H241" s="252" t="s">
        <v>19</v>
      </c>
      <c r="I241" s="254"/>
      <c r="J241" s="251"/>
      <c r="K241" s="251"/>
      <c r="L241" s="255"/>
      <c r="M241" s="256"/>
      <c r="N241" s="257"/>
      <c r="O241" s="257"/>
      <c r="P241" s="257"/>
      <c r="Q241" s="257"/>
      <c r="R241" s="257"/>
      <c r="S241" s="257"/>
      <c r="T241" s="258"/>
      <c r="AT241" s="259" t="s">
        <v>127</v>
      </c>
      <c r="AU241" s="259" t="s">
        <v>82</v>
      </c>
      <c r="AV241" s="14" t="s">
        <v>80</v>
      </c>
      <c r="AW241" s="14" t="s">
        <v>34</v>
      </c>
      <c r="AX241" s="14" t="s">
        <v>73</v>
      </c>
      <c r="AY241" s="259" t="s">
        <v>116</v>
      </c>
    </row>
    <row r="242" s="12" customFormat="1">
      <c r="B242" s="228"/>
      <c r="C242" s="229"/>
      <c r="D242" s="225" t="s">
        <v>127</v>
      </c>
      <c r="E242" s="230" t="s">
        <v>19</v>
      </c>
      <c r="F242" s="231" t="s">
        <v>303</v>
      </c>
      <c r="G242" s="229"/>
      <c r="H242" s="232">
        <v>1673.28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127</v>
      </c>
      <c r="AU242" s="238" t="s">
        <v>82</v>
      </c>
      <c r="AV242" s="12" t="s">
        <v>82</v>
      </c>
      <c r="AW242" s="12" t="s">
        <v>34</v>
      </c>
      <c r="AX242" s="12" t="s">
        <v>80</v>
      </c>
      <c r="AY242" s="238" t="s">
        <v>116</v>
      </c>
    </row>
    <row r="243" s="1" customFormat="1" ht="24" customHeight="1">
      <c r="B243" s="39"/>
      <c r="C243" s="212" t="s">
        <v>304</v>
      </c>
      <c r="D243" s="212" t="s">
        <v>118</v>
      </c>
      <c r="E243" s="213" t="s">
        <v>305</v>
      </c>
      <c r="F243" s="214" t="s">
        <v>306</v>
      </c>
      <c r="G243" s="215" t="s">
        <v>204</v>
      </c>
      <c r="H243" s="216">
        <v>371.46699999999998</v>
      </c>
      <c r="I243" s="217"/>
      <c r="J243" s="218">
        <f>ROUND(I243*H243,2)</f>
        <v>0</v>
      </c>
      <c r="K243" s="214" t="s">
        <v>122</v>
      </c>
      <c r="L243" s="44"/>
      <c r="M243" s="219" t="s">
        <v>19</v>
      </c>
      <c r="N243" s="220" t="s">
        <v>44</v>
      </c>
      <c r="O243" s="84"/>
      <c r="P243" s="221">
        <f>O243*H243</f>
        <v>0</v>
      </c>
      <c r="Q243" s="221">
        <v>0</v>
      </c>
      <c r="R243" s="221">
        <f>Q243*H243</f>
        <v>0</v>
      </c>
      <c r="S243" s="221">
        <v>0</v>
      </c>
      <c r="T243" s="222">
        <f>S243*H243</f>
        <v>0</v>
      </c>
      <c r="AR243" s="223" t="s">
        <v>123</v>
      </c>
      <c r="AT243" s="223" t="s">
        <v>118</v>
      </c>
      <c r="AU243" s="223" t="s">
        <v>82</v>
      </c>
      <c r="AY243" s="18" t="s">
        <v>116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8" t="s">
        <v>80</v>
      </c>
      <c r="BK243" s="224">
        <f>ROUND(I243*H243,2)</f>
        <v>0</v>
      </c>
      <c r="BL243" s="18" t="s">
        <v>123</v>
      </c>
      <c r="BM243" s="223" t="s">
        <v>307</v>
      </c>
    </row>
    <row r="244" s="1" customFormat="1">
      <c r="B244" s="39"/>
      <c r="C244" s="40"/>
      <c r="D244" s="225" t="s">
        <v>125</v>
      </c>
      <c r="E244" s="40"/>
      <c r="F244" s="226" t="s">
        <v>308</v>
      </c>
      <c r="G244" s="40"/>
      <c r="H244" s="40"/>
      <c r="I244" s="136"/>
      <c r="J244" s="40"/>
      <c r="K244" s="40"/>
      <c r="L244" s="44"/>
      <c r="M244" s="227"/>
      <c r="N244" s="84"/>
      <c r="O244" s="84"/>
      <c r="P244" s="84"/>
      <c r="Q244" s="84"/>
      <c r="R244" s="84"/>
      <c r="S244" s="84"/>
      <c r="T244" s="85"/>
      <c r="AT244" s="18" t="s">
        <v>125</v>
      </c>
      <c r="AU244" s="18" t="s">
        <v>82</v>
      </c>
    </row>
    <row r="245" s="14" customFormat="1">
      <c r="B245" s="250"/>
      <c r="C245" s="251"/>
      <c r="D245" s="225" t="s">
        <v>127</v>
      </c>
      <c r="E245" s="252" t="s">
        <v>19</v>
      </c>
      <c r="F245" s="253" t="s">
        <v>309</v>
      </c>
      <c r="G245" s="251"/>
      <c r="H245" s="252" t="s">
        <v>19</v>
      </c>
      <c r="I245" s="254"/>
      <c r="J245" s="251"/>
      <c r="K245" s="251"/>
      <c r="L245" s="255"/>
      <c r="M245" s="256"/>
      <c r="N245" s="257"/>
      <c r="O245" s="257"/>
      <c r="P245" s="257"/>
      <c r="Q245" s="257"/>
      <c r="R245" s="257"/>
      <c r="S245" s="257"/>
      <c r="T245" s="258"/>
      <c r="AT245" s="259" t="s">
        <v>127</v>
      </c>
      <c r="AU245" s="259" t="s">
        <v>82</v>
      </c>
      <c r="AV245" s="14" t="s">
        <v>80</v>
      </c>
      <c r="AW245" s="14" t="s">
        <v>34</v>
      </c>
      <c r="AX245" s="14" t="s">
        <v>73</v>
      </c>
      <c r="AY245" s="259" t="s">
        <v>116</v>
      </c>
    </row>
    <row r="246" s="12" customFormat="1">
      <c r="B246" s="228"/>
      <c r="C246" s="229"/>
      <c r="D246" s="225" t="s">
        <v>127</v>
      </c>
      <c r="E246" s="230" t="s">
        <v>19</v>
      </c>
      <c r="F246" s="231" t="s">
        <v>310</v>
      </c>
      <c r="G246" s="229"/>
      <c r="H246" s="232">
        <v>359.91699999999997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127</v>
      </c>
      <c r="AU246" s="238" t="s">
        <v>82</v>
      </c>
      <c r="AV246" s="12" t="s">
        <v>82</v>
      </c>
      <c r="AW246" s="12" t="s">
        <v>34</v>
      </c>
      <c r="AX246" s="12" t="s">
        <v>73</v>
      </c>
      <c r="AY246" s="238" t="s">
        <v>116</v>
      </c>
    </row>
    <row r="247" s="12" customFormat="1">
      <c r="B247" s="228"/>
      <c r="C247" s="229"/>
      <c r="D247" s="225" t="s">
        <v>127</v>
      </c>
      <c r="E247" s="230" t="s">
        <v>19</v>
      </c>
      <c r="F247" s="231" t="s">
        <v>311</v>
      </c>
      <c r="G247" s="229"/>
      <c r="H247" s="232">
        <v>11.550000000000001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127</v>
      </c>
      <c r="AU247" s="238" t="s">
        <v>82</v>
      </c>
      <c r="AV247" s="12" t="s">
        <v>82</v>
      </c>
      <c r="AW247" s="12" t="s">
        <v>34</v>
      </c>
      <c r="AX247" s="12" t="s">
        <v>73</v>
      </c>
      <c r="AY247" s="238" t="s">
        <v>116</v>
      </c>
    </row>
    <row r="248" s="13" customFormat="1">
      <c r="B248" s="239"/>
      <c r="C248" s="240"/>
      <c r="D248" s="225" t="s">
        <v>127</v>
      </c>
      <c r="E248" s="241" t="s">
        <v>19</v>
      </c>
      <c r="F248" s="242" t="s">
        <v>154</v>
      </c>
      <c r="G248" s="240"/>
      <c r="H248" s="243">
        <v>371.46699999999998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AT248" s="249" t="s">
        <v>127</v>
      </c>
      <c r="AU248" s="249" t="s">
        <v>82</v>
      </c>
      <c r="AV248" s="13" t="s">
        <v>123</v>
      </c>
      <c r="AW248" s="13" t="s">
        <v>34</v>
      </c>
      <c r="AX248" s="13" t="s">
        <v>80</v>
      </c>
      <c r="AY248" s="249" t="s">
        <v>116</v>
      </c>
    </row>
    <row r="249" s="1" customFormat="1" ht="24" customHeight="1">
      <c r="B249" s="39"/>
      <c r="C249" s="212" t="s">
        <v>312</v>
      </c>
      <c r="D249" s="212" t="s">
        <v>118</v>
      </c>
      <c r="E249" s="213" t="s">
        <v>313</v>
      </c>
      <c r="F249" s="214" t="s">
        <v>314</v>
      </c>
      <c r="G249" s="215" t="s">
        <v>204</v>
      </c>
      <c r="H249" s="216">
        <v>18.933</v>
      </c>
      <c r="I249" s="217"/>
      <c r="J249" s="218">
        <f>ROUND(I249*H249,2)</f>
        <v>0</v>
      </c>
      <c r="K249" s="214" t="s">
        <v>122</v>
      </c>
      <c r="L249" s="44"/>
      <c r="M249" s="219" t="s">
        <v>19</v>
      </c>
      <c r="N249" s="220" t="s">
        <v>44</v>
      </c>
      <c r="O249" s="84"/>
      <c r="P249" s="221">
        <f>O249*H249</f>
        <v>0</v>
      </c>
      <c r="Q249" s="221">
        <v>0</v>
      </c>
      <c r="R249" s="221">
        <f>Q249*H249</f>
        <v>0</v>
      </c>
      <c r="S249" s="221">
        <v>0</v>
      </c>
      <c r="T249" s="222">
        <f>S249*H249</f>
        <v>0</v>
      </c>
      <c r="AR249" s="223" t="s">
        <v>123</v>
      </c>
      <c r="AT249" s="223" t="s">
        <v>118</v>
      </c>
      <c r="AU249" s="223" t="s">
        <v>82</v>
      </c>
      <c r="AY249" s="18" t="s">
        <v>116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8" t="s">
        <v>80</v>
      </c>
      <c r="BK249" s="224">
        <f>ROUND(I249*H249,2)</f>
        <v>0</v>
      </c>
      <c r="BL249" s="18" t="s">
        <v>123</v>
      </c>
      <c r="BM249" s="223" t="s">
        <v>315</v>
      </c>
    </row>
    <row r="250" s="1" customFormat="1">
      <c r="B250" s="39"/>
      <c r="C250" s="40"/>
      <c r="D250" s="225" t="s">
        <v>125</v>
      </c>
      <c r="E250" s="40"/>
      <c r="F250" s="226" t="s">
        <v>308</v>
      </c>
      <c r="G250" s="40"/>
      <c r="H250" s="40"/>
      <c r="I250" s="136"/>
      <c r="J250" s="40"/>
      <c r="K250" s="40"/>
      <c r="L250" s="44"/>
      <c r="M250" s="227"/>
      <c r="N250" s="84"/>
      <c r="O250" s="84"/>
      <c r="P250" s="84"/>
      <c r="Q250" s="84"/>
      <c r="R250" s="84"/>
      <c r="S250" s="84"/>
      <c r="T250" s="85"/>
      <c r="AT250" s="18" t="s">
        <v>125</v>
      </c>
      <c r="AU250" s="18" t="s">
        <v>82</v>
      </c>
    </row>
    <row r="251" s="12" customFormat="1">
      <c r="B251" s="228"/>
      <c r="C251" s="229"/>
      <c r="D251" s="225" t="s">
        <v>127</v>
      </c>
      <c r="E251" s="230" t="s">
        <v>19</v>
      </c>
      <c r="F251" s="231" t="s">
        <v>316</v>
      </c>
      <c r="G251" s="229"/>
      <c r="H251" s="232">
        <v>18.933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127</v>
      </c>
      <c r="AU251" s="238" t="s">
        <v>82</v>
      </c>
      <c r="AV251" s="12" t="s">
        <v>82</v>
      </c>
      <c r="AW251" s="12" t="s">
        <v>34</v>
      </c>
      <c r="AX251" s="12" t="s">
        <v>80</v>
      </c>
      <c r="AY251" s="238" t="s">
        <v>116</v>
      </c>
    </row>
    <row r="252" s="1" customFormat="1" ht="24" customHeight="1">
      <c r="B252" s="39"/>
      <c r="C252" s="212" t="s">
        <v>317</v>
      </c>
      <c r="D252" s="212" t="s">
        <v>118</v>
      </c>
      <c r="E252" s="213" t="s">
        <v>318</v>
      </c>
      <c r="F252" s="214" t="s">
        <v>319</v>
      </c>
      <c r="G252" s="215" t="s">
        <v>204</v>
      </c>
      <c r="H252" s="216">
        <v>328.666</v>
      </c>
      <c r="I252" s="217"/>
      <c r="J252" s="218">
        <f>ROUND(I252*H252,2)</f>
        <v>0</v>
      </c>
      <c r="K252" s="214" t="s">
        <v>122</v>
      </c>
      <c r="L252" s="44"/>
      <c r="M252" s="219" t="s">
        <v>19</v>
      </c>
      <c r="N252" s="220" t="s">
        <v>44</v>
      </c>
      <c r="O252" s="84"/>
      <c r="P252" s="221">
        <f>O252*H252</f>
        <v>0</v>
      </c>
      <c r="Q252" s="221">
        <v>0</v>
      </c>
      <c r="R252" s="221">
        <f>Q252*H252</f>
        <v>0</v>
      </c>
      <c r="S252" s="221">
        <v>0</v>
      </c>
      <c r="T252" s="222">
        <f>S252*H252</f>
        <v>0</v>
      </c>
      <c r="AR252" s="223" t="s">
        <v>123</v>
      </c>
      <c r="AT252" s="223" t="s">
        <v>118</v>
      </c>
      <c r="AU252" s="223" t="s">
        <v>82</v>
      </c>
      <c r="AY252" s="18" t="s">
        <v>116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8" t="s">
        <v>80</v>
      </c>
      <c r="BK252" s="224">
        <f>ROUND(I252*H252,2)</f>
        <v>0</v>
      </c>
      <c r="BL252" s="18" t="s">
        <v>123</v>
      </c>
      <c r="BM252" s="223" t="s">
        <v>320</v>
      </c>
    </row>
    <row r="253" s="1" customFormat="1">
      <c r="B253" s="39"/>
      <c r="C253" s="40"/>
      <c r="D253" s="225" t="s">
        <v>125</v>
      </c>
      <c r="E253" s="40"/>
      <c r="F253" s="226" t="s">
        <v>321</v>
      </c>
      <c r="G253" s="40"/>
      <c r="H253" s="40"/>
      <c r="I253" s="136"/>
      <c r="J253" s="40"/>
      <c r="K253" s="40"/>
      <c r="L253" s="44"/>
      <c r="M253" s="227"/>
      <c r="N253" s="84"/>
      <c r="O253" s="84"/>
      <c r="P253" s="84"/>
      <c r="Q253" s="84"/>
      <c r="R253" s="84"/>
      <c r="S253" s="84"/>
      <c r="T253" s="85"/>
      <c r="AT253" s="18" t="s">
        <v>125</v>
      </c>
      <c r="AU253" s="18" t="s">
        <v>82</v>
      </c>
    </row>
    <row r="254" s="14" customFormat="1">
      <c r="B254" s="250"/>
      <c r="C254" s="251"/>
      <c r="D254" s="225" t="s">
        <v>127</v>
      </c>
      <c r="E254" s="252" t="s">
        <v>19</v>
      </c>
      <c r="F254" s="253" t="s">
        <v>322</v>
      </c>
      <c r="G254" s="251"/>
      <c r="H254" s="252" t="s">
        <v>19</v>
      </c>
      <c r="I254" s="254"/>
      <c r="J254" s="251"/>
      <c r="K254" s="251"/>
      <c r="L254" s="255"/>
      <c r="M254" s="256"/>
      <c r="N254" s="257"/>
      <c r="O254" s="257"/>
      <c r="P254" s="257"/>
      <c r="Q254" s="257"/>
      <c r="R254" s="257"/>
      <c r="S254" s="257"/>
      <c r="T254" s="258"/>
      <c r="AT254" s="259" t="s">
        <v>127</v>
      </c>
      <c r="AU254" s="259" t="s">
        <v>82</v>
      </c>
      <c r="AV254" s="14" t="s">
        <v>80</v>
      </c>
      <c r="AW254" s="14" t="s">
        <v>34</v>
      </c>
      <c r="AX254" s="14" t="s">
        <v>73</v>
      </c>
      <c r="AY254" s="259" t="s">
        <v>116</v>
      </c>
    </row>
    <row r="255" s="12" customFormat="1">
      <c r="B255" s="228"/>
      <c r="C255" s="229"/>
      <c r="D255" s="225" t="s">
        <v>127</v>
      </c>
      <c r="E255" s="230" t="s">
        <v>19</v>
      </c>
      <c r="F255" s="231" t="s">
        <v>323</v>
      </c>
      <c r="G255" s="229"/>
      <c r="H255" s="232">
        <v>63.450000000000003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127</v>
      </c>
      <c r="AU255" s="238" t="s">
        <v>82</v>
      </c>
      <c r="AV255" s="12" t="s">
        <v>82</v>
      </c>
      <c r="AW255" s="12" t="s">
        <v>34</v>
      </c>
      <c r="AX255" s="12" t="s">
        <v>73</v>
      </c>
      <c r="AY255" s="238" t="s">
        <v>116</v>
      </c>
    </row>
    <row r="256" s="12" customFormat="1">
      <c r="B256" s="228"/>
      <c r="C256" s="229"/>
      <c r="D256" s="225" t="s">
        <v>127</v>
      </c>
      <c r="E256" s="230" t="s">
        <v>19</v>
      </c>
      <c r="F256" s="231" t="s">
        <v>324</v>
      </c>
      <c r="G256" s="229"/>
      <c r="H256" s="232">
        <v>265.21600000000001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127</v>
      </c>
      <c r="AU256" s="238" t="s">
        <v>82</v>
      </c>
      <c r="AV256" s="12" t="s">
        <v>82</v>
      </c>
      <c r="AW256" s="12" t="s">
        <v>34</v>
      </c>
      <c r="AX256" s="12" t="s">
        <v>73</v>
      </c>
      <c r="AY256" s="238" t="s">
        <v>116</v>
      </c>
    </row>
    <row r="257" s="13" customFormat="1">
      <c r="B257" s="239"/>
      <c r="C257" s="240"/>
      <c r="D257" s="225" t="s">
        <v>127</v>
      </c>
      <c r="E257" s="241" t="s">
        <v>19</v>
      </c>
      <c r="F257" s="242" t="s">
        <v>154</v>
      </c>
      <c r="G257" s="240"/>
      <c r="H257" s="243">
        <v>328.666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AT257" s="249" t="s">
        <v>127</v>
      </c>
      <c r="AU257" s="249" t="s">
        <v>82</v>
      </c>
      <c r="AV257" s="13" t="s">
        <v>123</v>
      </c>
      <c r="AW257" s="13" t="s">
        <v>34</v>
      </c>
      <c r="AX257" s="13" t="s">
        <v>80</v>
      </c>
      <c r="AY257" s="249" t="s">
        <v>116</v>
      </c>
    </row>
    <row r="258" s="1" customFormat="1" ht="24" customHeight="1">
      <c r="B258" s="39"/>
      <c r="C258" s="212" t="s">
        <v>325</v>
      </c>
      <c r="D258" s="212" t="s">
        <v>118</v>
      </c>
      <c r="E258" s="213" t="s">
        <v>326</v>
      </c>
      <c r="F258" s="214" t="s">
        <v>327</v>
      </c>
      <c r="G258" s="215" t="s">
        <v>204</v>
      </c>
      <c r="H258" s="216">
        <v>598.79499999999996</v>
      </c>
      <c r="I258" s="217"/>
      <c r="J258" s="218">
        <f>ROUND(I258*H258,2)</f>
        <v>0</v>
      </c>
      <c r="K258" s="214" t="s">
        <v>122</v>
      </c>
      <c r="L258" s="44"/>
      <c r="M258" s="219" t="s">
        <v>19</v>
      </c>
      <c r="N258" s="220" t="s">
        <v>44</v>
      </c>
      <c r="O258" s="84"/>
      <c r="P258" s="221">
        <f>O258*H258</f>
        <v>0</v>
      </c>
      <c r="Q258" s="221">
        <v>0</v>
      </c>
      <c r="R258" s="221">
        <f>Q258*H258</f>
        <v>0</v>
      </c>
      <c r="S258" s="221">
        <v>0</v>
      </c>
      <c r="T258" s="222">
        <f>S258*H258</f>
        <v>0</v>
      </c>
      <c r="AR258" s="223" t="s">
        <v>123</v>
      </c>
      <c r="AT258" s="223" t="s">
        <v>118</v>
      </c>
      <c r="AU258" s="223" t="s">
        <v>82</v>
      </c>
      <c r="AY258" s="18" t="s">
        <v>116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8" t="s">
        <v>80</v>
      </c>
      <c r="BK258" s="224">
        <f>ROUND(I258*H258,2)</f>
        <v>0</v>
      </c>
      <c r="BL258" s="18" t="s">
        <v>123</v>
      </c>
      <c r="BM258" s="223" t="s">
        <v>328</v>
      </c>
    </row>
    <row r="259" s="1" customFormat="1">
      <c r="B259" s="39"/>
      <c r="C259" s="40"/>
      <c r="D259" s="225" t="s">
        <v>125</v>
      </c>
      <c r="E259" s="40"/>
      <c r="F259" s="226" t="s">
        <v>321</v>
      </c>
      <c r="G259" s="40"/>
      <c r="H259" s="40"/>
      <c r="I259" s="136"/>
      <c r="J259" s="40"/>
      <c r="K259" s="40"/>
      <c r="L259" s="44"/>
      <c r="M259" s="227"/>
      <c r="N259" s="84"/>
      <c r="O259" s="84"/>
      <c r="P259" s="84"/>
      <c r="Q259" s="84"/>
      <c r="R259" s="84"/>
      <c r="S259" s="84"/>
      <c r="T259" s="85"/>
      <c r="AT259" s="18" t="s">
        <v>125</v>
      </c>
      <c r="AU259" s="18" t="s">
        <v>82</v>
      </c>
    </row>
    <row r="260" s="14" customFormat="1">
      <c r="B260" s="250"/>
      <c r="C260" s="251"/>
      <c r="D260" s="225" t="s">
        <v>127</v>
      </c>
      <c r="E260" s="252" t="s">
        <v>19</v>
      </c>
      <c r="F260" s="253" t="s">
        <v>329</v>
      </c>
      <c r="G260" s="251"/>
      <c r="H260" s="252" t="s">
        <v>19</v>
      </c>
      <c r="I260" s="254"/>
      <c r="J260" s="251"/>
      <c r="K260" s="251"/>
      <c r="L260" s="255"/>
      <c r="M260" s="256"/>
      <c r="N260" s="257"/>
      <c r="O260" s="257"/>
      <c r="P260" s="257"/>
      <c r="Q260" s="257"/>
      <c r="R260" s="257"/>
      <c r="S260" s="257"/>
      <c r="T260" s="258"/>
      <c r="AT260" s="259" t="s">
        <v>127</v>
      </c>
      <c r="AU260" s="259" t="s">
        <v>82</v>
      </c>
      <c r="AV260" s="14" t="s">
        <v>80</v>
      </c>
      <c r="AW260" s="14" t="s">
        <v>34</v>
      </c>
      <c r="AX260" s="14" t="s">
        <v>73</v>
      </c>
      <c r="AY260" s="259" t="s">
        <v>116</v>
      </c>
    </row>
    <row r="261" s="12" customFormat="1">
      <c r="B261" s="228"/>
      <c r="C261" s="229"/>
      <c r="D261" s="225" t="s">
        <v>127</v>
      </c>
      <c r="E261" s="230" t="s">
        <v>19</v>
      </c>
      <c r="F261" s="231" t="s">
        <v>330</v>
      </c>
      <c r="G261" s="229"/>
      <c r="H261" s="232">
        <v>587.245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AT261" s="238" t="s">
        <v>127</v>
      </c>
      <c r="AU261" s="238" t="s">
        <v>82</v>
      </c>
      <c r="AV261" s="12" t="s">
        <v>82</v>
      </c>
      <c r="AW261" s="12" t="s">
        <v>34</v>
      </c>
      <c r="AX261" s="12" t="s">
        <v>73</v>
      </c>
      <c r="AY261" s="238" t="s">
        <v>116</v>
      </c>
    </row>
    <row r="262" s="12" customFormat="1">
      <c r="B262" s="228"/>
      <c r="C262" s="229"/>
      <c r="D262" s="225" t="s">
        <v>127</v>
      </c>
      <c r="E262" s="230" t="s">
        <v>19</v>
      </c>
      <c r="F262" s="231" t="s">
        <v>331</v>
      </c>
      <c r="G262" s="229"/>
      <c r="H262" s="232">
        <v>11.550000000000001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127</v>
      </c>
      <c r="AU262" s="238" t="s">
        <v>82</v>
      </c>
      <c r="AV262" s="12" t="s">
        <v>82</v>
      </c>
      <c r="AW262" s="12" t="s">
        <v>34</v>
      </c>
      <c r="AX262" s="12" t="s">
        <v>73</v>
      </c>
      <c r="AY262" s="238" t="s">
        <v>116</v>
      </c>
    </row>
    <row r="263" s="13" customFormat="1">
      <c r="B263" s="239"/>
      <c r="C263" s="240"/>
      <c r="D263" s="225" t="s">
        <v>127</v>
      </c>
      <c r="E263" s="241" t="s">
        <v>19</v>
      </c>
      <c r="F263" s="242" t="s">
        <v>154</v>
      </c>
      <c r="G263" s="240"/>
      <c r="H263" s="243">
        <v>598.79499999999996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AT263" s="249" t="s">
        <v>127</v>
      </c>
      <c r="AU263" s="249" t="s">
        <v>82</v>
      </c>
      <c r="AV263" s="13" t="s">
        <v>123</v>
      </c>
      <c r="AW263" s="13" t="s">
        <v>34</v>
      </c>
      <c r="AX263" s="13" t="s">
        <v>80</v>
      </c>
      <c r="AY263" s="249" t="s">
        <v>116</v>
      </c>
    </row>
    <row r="264" s="1" customFormat="1" ht="24" customHeight="1">
      <c r="B264" s="39"/>
      <c r="C264" s="212" t="s">
        <v>332</v>
      </c>
      <c r="D264" s="212" t="s">
        <v>118</v>
      </c>
      <c r="E264" s="213" t="s">
        <v>333</v>
      </c>
      <c r="F264" s="214" t="s">
        <v>334</v>
      </c>
      <c r="G264" s="215" t="s">
        <v>204</v>
      </c>
      <c r="H264" s="216">
        <v>37.866</v>
      </c>
      <c r="I264" s="217"/>
      <c r="J264" s="218">
        <f>ROUND(I264*H264,2)</f>
        <v>0</v>
      </c>
      <c r="K264" s="214" t="s">
        <v>122</v>
      </c>
      <c r="L264" s="44"/>
      <c r="M264" s="219" t="s">
        <v>19</v>
      </c>
      <c r="N264" s="220" t="s">
        <v>44</v>
      </c>
      <c r="O264" s="84"/>
      <c r="P264" s="221">
        <f>O264*H264</f>
        <v>0</v>
      </c>
      <c r="Q264" s="221">
        <v>0</v>
      </c>
      <c r="R264" s="221">
        <f>Q264*H264</f>
        <v>0</v>
      </c>
      <c r="S264" s="221">
        <v>0</v>
      </c>
      <c r="T264" s="222">
        <f>S264*H264</f>
        <v>0</v>
      </c>
      <c r="AR264" s="223" t="s">
        <v>123</v>
      </c>
      <c r="AT264" s="223" t="s">
        <v>118</v>
      </c>
      <c r="AU264" s="223" t="s">
        <v>82</v>
      </c>
      <c r="AY264" s="18" t="s">
        <v>116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8" t="s">
        <v>80</v>
      </c>
      <c r="BK264" s="224">
        <f>ROUND(I264*H264,2)</f>
        <v>0</v>
      </c>
      <c r="BL264" s="18" t="s">
        <v>123</v>
      </c>
      <c r="BM264" s="223" t="s">
        <v>335</v>
      </c>
    </row>
    <row r="265" s="1" customFormat="1">
      <c r="B265" s="39"/>
      <c r="C265" s="40"/>
      <c r="D265" s="225" t="s">
        <v>125</v>
      </c>
      <c r="E265" s="40"/>
      <c r="F265" s="226" t="s">
        <v>321</v>
      </c>
      <c r="G265" s="40"/>
      <c r="H265" s="40"/>
      <c r="I265" s="136"/>
      <c r="J265" s="40"/>
      <c r="K265" s="40"/>
      <c r="L265" s="44"/>
      <c r="M265" s="227"/>
      <c r="N265" s="84"/>
      <c r="O265" s="84"/>
      <c r="P265" s="84"/>
      <c r="Q265" s="84"/>
      <c r="R265" s="84"/>
      <c r="S265" s="84"/>
      <c r="T265" s="85"/>
      <c r="AT265" s="18" t="s">
        <v>125</v>
      </c>
      <c r="AU265" s="18" t="s">
        <v>82</v>
      </c>
    </row>
    <row r="266" s="12" customFormat="1">
      <c r="B266" s="228"/>
      <c r="C266" s="229"/>
      <c r="D266" s="225" t="s">
        <v>127</v>
      </c>
      <c r="E266" s="230" t="s">
        <v>19</v>
      </c>
      <c r="F266" s="231" t="s">
        <v>336</v>
      </c>
      <c r="G266" s="229"/>
      <c r="H266" s="232">
        <v>37.866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127</v>
      </c>
      <c r="AU266" s="238" t="s">
        <v>82</v>
      </c>
      <c r="AV266" s="12" t="s">
        <v>82</v>
      </c>
      <c r="AW266" s="12" t="s">
        <v>34</v>
      </c>
      <c r="AX266" s="12" t="s">
        <v>80</v>
      </c>
      <c r="AY266" s="238" t="s">
        <v>116</v>
      </c>
    </row>
    <row r="267" s="1" customFormat="1" ht="24" customHeight="1">
      <c r="B267" s="39"/>
      <c r="C267" s="212" t="s">
        <v>337</v>
      </c>
      <c r="D267" s="212" t="s">
        <v>118</v>
      </c>
      <c r="E267" s="213" t="s">
        <v>338</v>
      </c>
      <c r="F267" s="214" t="s">
        <v>339</v>
      </c>
      <c r="G267" s="215" t="s">
        <v>204</v>
      </c>
      <c r="H267" s="216">
        <v>164.333</v>
      </c>
      <c r="I267" s="217"/>
      <c r="J267" s="218">
        <f>ROUND(I267*H267,2)</f>
        <v>0</v>
      </c>
      <c r="K267" s="214" t="s">
        <v>122</v>
      </c>
      <c r="L267" s="44"/>
      <c r="M267" s="219" t="s">
        <v>19</v>
      </c>
      <c r="N267" s="220" t="s">
        <v>44</v>
      </c>
      <c r="O267" s="84"/>
      <c r="P267" s="221">
        <f>O267*H267</f>
        <v>0</v>
      </c>
      <c r="Q267" s="221">
        <v>0</v>
      </c>
      <c r="R267" s="221">
        <f>Q267*H267</f>
        <v>0</v>
      </c>
      <c r="S267" s="221">
        <v>0</v>
      </c>
      <c r="T267" s="222">
        <f>S267*H267</f>
        <v>0</v>
      </c>
      <c r="AR267" s="223" t="s">
        <v>123</v>
      </c>
      <c r="AT267" s="223" t="s">
        <v>118</v>
      </c>
      <c r="AU267" s="223" t="s">
        <v>82</v>
      </c>
      <c r="AY267" s="18" t="s">
        <v>116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8" t="s">
        <v>80</v>
      </c>
      <c r="BK267" s="224">
        <f>ROUND(I267*H267,2)</f>
        <v>0</v>
      </c>
      <c r="BL267" s="18" t="s">
        <v>123</v>
      </c>
      <c r="BM267" s="223" t="s">
        <v>340</v>
      </c>
    </row>
    <row r="268" s="1" customFormat="1">
      <c r="B268" s="39"/>
      <c r="C268" s="40"/>
      <c r="D268" s="225" t="s">
        <v>125</v>
      </c>
      <c r="E268" s="40"/>
      <c r="F268" s="226" t="s">
        <v>341</v>
      </c>
      <c r="G268" s="40"/>
      <c r="H268" s="40"/>
      <c r="I268" s="136"/>
      <c r="J268" s="40"/>
      <c r="K268" s="40"/>
      <c r="L268" s="44"/>
      <c r="M268" s="227"/>
      <c r="N268" s="84"/>
      <c r="O268" s="84"/>
      <c r="P268" s="84"/>
      <c r="Q268" s="84"/>
      <c r="R268" s="84"/>
      <c r="S268" s="84"/>
      <c r="T268" s="85"/>
      <c r="AT268" s="18" t="s">
        <v>125</v>
      </c>
      <c r="AU268" s="18" t="s">
        <v>82</v>
      </c>
    </row>
    <row r="269" s="14" customFormat="1">
      <c r="B269" s="250"/>
      <c r="C269" s="251"/>
      <c r="D269" s="225" t="s">
        <v>127</v>
      </c>
      <c r="E269" s="252" t="s">
        <v>19</v>
      </c>
      <c r="F269" s="253" t="s">
        <v>342</v>
      </c>
      <c r="G269" s="251"/>
      <c r="H269" s="252" t="s">
        <v>19</v>
      </c>
      <c r="I269" s="254"/>
      <c r="J269" s="251"/>
      <c r="K269" s="251"/>
      <c r="L269" s="255"/>
      <c r="M269" s="256"/>
      <c r="N269" s="257"/>
      <c r="O269" s="257"/>
      <c r="P269" s="257"/>
      <c r="Q269" s="257"/>
      <c r="R269" s="257"/>
      <c r="S269" s="257"/>
      <c r="T269" s="258"/>
      <c r="AT269" s="259" t="s">
        <v>127</v>
      </c>
      <c r="AU269" s="259" t="s">
        <v>82</v>
      </c>
      <c r="AV269" s="14" t="s">
        <v>80</v>
      </c>
      <c r="AW269" s="14" t="s">
        <v>34</v>
      </c>
      <c r="AX269" s="14" t="s">
        <v>73</v>
      </c>
      <c r="AY269" s="259" t="s">
        <v>116</v>
      </c>
    </row>
    <row r="270" s="12" customFormat="1">
      <c r="B270" s="228"/>
      <c r="C270" s="229"/>
      <c r="D270" s="225" t="s">
        <v>127</v>
      </c>
      <c r="E270" s="230" t="s">
        <v>19</v>
      </c>
      <c r="F270" s="231" t="s">
        <v>343</v>
      </c>
      <c r="G270" s="229"/>
      <c r="H270" s="232">
        <v>31.725000000000001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127</v>
      </c>
      <c r="AU270" s="238" t="s">
        <v>82</v>
      </c>
      <c r="AV270" s="12" t="s">
        <v>82</v>
      </c>
      <c r="AW270" s="12" t="s">
        <v>34</v>
      </c>
      <c r="AX270" s="12" t="s">
        <v>73</v>
      </c>
      <c r="AY270" s="238" t="s">
        <v>116</v>
      </c>
    </row>
    <row r="271" s="12" customFormat="1">
      <c r="B271" s="228"/>
      <c r="C271" s="229"/>
      <c r="D271" s="225" t="s">
        <v>127</v>
      </c>
      <c r="E271" s="230" t="s">
        <v>19</v>
      </c>
      <c r="F271" s="231" t="s">
        <v>344</v>
      </c>
      <c r="G271" s="229"/>
      <c r="H271" s="232">
        <v>132.608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127</v>
      </c>
      <c r="AU271" s="238" t="s">
        <v>82</v>
      </c>
      <c r="AV271" s="12" t="s">
        <v>82</v>
      </c>
      <c r="AW271" s="12" t="s">
        <v>34</v>
      </c>
      <c r="AX271" s="12" t="s">
        <v>73</v>
      </c>
      <c r="AY271" s="238" t="s">
        <v>116</v>
      </c>
    </row>
    <row r="272" s="13" customFormat="1">
      <c r="B272" s="239"/>
      <c r="C272" s="240"/>
      <c r="D272" s="225" t="s">
        <v>127</v>
      </c>
      <c r="E272" s="241" t="s">
        <v>19</v>
      </c>
      <c r="F272" s="242" t="s">
        <v>154</v>
      </c>
      <c r="G272" s="240"/>
      <c r="H272" s="243">
        <v>164.333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AT272" s="249" t="s">
        <v>127</v>
      </c>
      <c r="AU272" s="249" t="s">
        <v>82</v>
      </c>
      <c r="AV272" s="13" t="s">
        <v>123</v>
      </c>
      <c r="AW272" s="13" t="s">
        <v>34</v>
      </c>
      <c r="AX272" s="13" t="s">
        <v>80</v>
      </c>
      <c r="AY272" s="249" t="s">
        <v>116</v>
      </c>
    </row>
    <row r="273" s="1" customFormat="1" ht="16.5" customHeight="1">
      <c r="B273" s="39"/>
      <c r="C273" s="212" t="s">
        <v>345</v>
      </c>
      <c r="D273" s="212" t="s">
        <v>118</v>
      </c>
      <c r="E273" s="213" t="s">
        <v>346</v>
      </c>
      <c r="F273" s="214" t="s">
        <v>347</v>
      </c>
      <c r="G273" s="215" t="s">
        <v>204</v>
      </c>
      <c r="H273" s="216">
        <v>636.66099999999994</v>
      </c>
      <c r="I273" s="217"/>
      <c r="J273" s="218">
        <f>ROUND(I273*H273,2)</f>
        <v>0</v>
      </c>
      <c r="K273" s="214" t="s">
        <v>19</v>
      </c>
      <c r="L273" s="44"/>
      <c r="M273" s="219" t="s">
        <v>19</v>
      </c>
      <c r="N273" s="220" t="s">
        <v>44</v>
      </c>
      <c r="O273" s="84"/>
      <c r="P273" s="221">
        <f>O273*H273</f>
        <v>0</v>
      </c>
      <c r="Q273" s="221">
        <v>0</v>
      </c>
      <c r="R273" s="221">
        <f>Q273*H273</f>
        <v>0</v>
      </c>
      <c r="S273" s="221">
        <v>0</v>
      </c>
      <c r="T273" s="222">
        <f>S273*H273</f>
        <v>0</v>
      </c>
      <c r="AR273" s="223" t="s">
        <v>123</v>
      </c>
      <c r="AT273" s="223" t="s">
        <v>118</v>
      </c>
      <c r="AU273" s="223" t="s">
        <v>82</v>
      </c>
      <c r="AY273" s="18" t="s">
        <v>116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18" t="s">
        <v>80</v>
      </c>
      <c r="BK273" s="224">
        <f>ROUND(I273*H273,2)</f>
        <v>0</v>
      </c>
      <c r="BL273" s="18" t="s">
        <v>123</v>
      </c>
      <c r="BM273" s="223" t="s">
        <v>348</v>
      </c>
    </row>
    <row r="274" s="1" customFormat="1">
      <c r="B274" s="39"/>
      <c r="C274" s="40"/>
      <c r="D274" s="225" t="s">
        <v>125</v>
      </c>
      <c r="E274" s="40"/>
      <c r="F274" s="226" t="s">
        <v>349</v>
      </c>
      <c r="G274" s="40"/>
      <c r="H274" s="40"/>
      <c r="I274" s="136"/>
      <c r="J274" s="40"/>
      <c r="K274" s="40"/>
      <c r="L274" s="44"/>
      <c r="M274" s="227"/>
      <c r="N274" s="84"/>
      <c r="O274" s="84"/>
      <c r="P274" s="84"/>
      <c r="Q274" s="84"/>
      <c r="R274" s="84"/>
      <c r="S274" s="84"/>
      <c r="T274" s="85"/>
      <c r="AT274" s="18" t="s">
        <v>125</v>
      </c>
      <c r="AU274" s="18" t="s">
        <v>82</v>
      </c>
    </row>
    <row r="275" s="14" customFormat="1">
      <c r="B275" s="250"/>
      <c r="C275" s="251"/>
      <c r="D275" s="225" t="s">
        <v>127</v>
      </c>
      <c r="E275" s="252" t="s">
        <v>19</v>
      </c>
      <c r="F275" s="253" t="s">
        <v>350</v>
      </c>
      <c r="G275" s="251"/>
      <c r="H275" s="252" t="s">
        <v>19</v>
      </c>
      <c r="I275" s="254"/>
      <c r="J275" s="251"/>
      <c r="K275" s="251"/>
      <c r="L275" s="255"/>
      <c r="M275" s="256"/>
      <c r="N275" s="257"/>
      <c r="O275" s="257"/>
      <c r="P275" s="257"/>
      <c r="Q275" s="257"/>
      <c r="R275" s="257"/>
      <c r="S275" s="257"/>
      <c r="T275" s="258"/>
      <c r="AT275" s="259" t="s">
        <v>127</v>
      </c>
      <c r="AU275" s="259" t="s">
        <v>82</v>
      </c>
      <c r="AV275" s="14" t="s">
        <v>80</v>
      </c>
      <c r="AW275" s="14" t="s">
        <v>34</v>
      </c>
      <c r="AX275" s="14" t="s">
        <v>73</v>
      </c>
      <c r="AY275" s="259" t="s">
        <v>116</v>
      </c>
    </row>
    <row r="276" s="12" customFormat="1">
      <c r="B276" s="228"/>
      <c r="C276" s="229"/>
      <c r="D276" s="225" t="s">
        <v>127</v>
      </c>
      <c r="E276" s="230" t="s">
        <v>19</v>
      </c>
      <c r="F276" s="231" t="s">
        <v>351</v>
      </c>
      <c r="G276" s="229"/>
      <c r="H276" s="232">
        <v>598.79499999999996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127</v>
      </c>
      <c r="AU276" s="238" t="s">
        <v>82</v>
      </c>
      <c r="AV276" s="12" t="s">
        <v>82</v>
      </c>
      <c r="AW276" s="12" t="s">
        <v>34</v>
      </c>
      <c r="AX276" s="12" t="s">
        <v>73</v>
      </c>
      <c r="AY276" s="238" t="s">
        <v>116</v>
      </c>
    </row>
    <row r="277" s="12" customFormat="1">
      <c r="B277" s="228"/>
      <c r="C277" s="229"/>
      <c r="D277" s="225" t="s">
        <v>127</v>
      </c>
      <c r="E277" s="230" t="s">
        <v>19</v>
      </c>
      <c r="F277" s="231" t="s">
        <v>336</v>
      </c>
      <c r="G277" s="229"/>
      <c r="H277" s="232">
        <v>37.866</v>
      </c>
      <c r="I277" s="233"/>
      <c r="J277" s="229"/>
      <c r="K277" s="229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127</v>
      </c>
      <c r="AU277" s="238" t="s">
        <v>82</v>
      </c>
      <c r="AV277" s="12" t="s">
        <v>82</v>
      </c>
      <c r="AW277" s="12" t="s">
        <v>34</v>
      </c>
      <c r="AX277" s="12" t="s">
        <v>73</v>
      </c>
      <c r="AY277" s="238" t="s">
        <v>116</v>
      </c>
    </row>
    <row r="278" s="13" customFormat="1">
      <c r="B278" s="239"/>
      <c r="C278" s="240"/>
      <c r="D278" s="225" t="s">
        <v>127</v>
      </c>
      <c r="E278" s="241" t="s">
        <v>19</v>
      </c>
      <c r="F278" s="242" t="s">
        <v>154</v>
      </c>
      <c r="G278" s="240"/>
      <c r="H278" s="243">
        <v>636.66099999999994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AT278" s="249" t="s">
        <v>127</v>
      </c>
      <c r="AU278" s="249" t="s">
        <v>82</v>
      </c>
      <c r="AV278" s="13" t="s">
        <v>123</v>
      </c>
      <c r="AW278" s="13" t="s">
        <v>34</v>
      </c>
      <c r="AX278" s="13" t="s">
        <v>80</v>
      </c>
      <c r="AY278" s="249" t="s">
        <v>116</v>
      </c>
    </row>
    <row r="279" s="1" customFormat="1" ht="16.5" customHeight="1">
      <c r="B279" s="39"/>
      <c r="C279" s="212" t="s">
        <v>352</v>
      </c>
      <c r="D279" s="212" t="s">
        <v>118</v>
      </c>
      <c r="E279" s="213" t="s">
        <v>353</v>
      </c>
      <c r="F279" s="214" t="s">
        <v>354</v>
      </c>
      <c r="G279" s="215" t="s">
        <v>355</v>
      </c>
      <c r="H279" s="216">
        <v>1145.99</v>
      </c>
      <c r="I279" s="217"/>
      <c r="J279" s="218">
        <f>ROUND(I279*H279,2)</f>
        <v>0</v>
      </c>
      <c r="K279" s="214" t="s">
        <v>19</v>
      </c>
      <c r="L279" s="44"/>
      <c r="M279" s="219" t="s">
        <v>19</v>
      </c>
      <c r="N279" s="220" t="s">
        <v>44</v>
      </c>
      <c r="O279" s="84"/>
      <c r="P279" s="221">
        <f>O279*H279</f>
        <v>0</v>
      </c>
      <c r="Q279" s="221">
        <v>0</v>
      </c>
      <c r="R279" s="221">
        <f>Q279*H279</f>
        <v>0</v>
      </c>
      <c r="S279" s="221">
        <v>0</v>
      </c>
      <c r="T279" s="222">
        <f>S279*H279</f>
        <v>0</v>
      </c>
      <c r="AR279" s="223" t="s">
        <v>123</v>
      </c>
      <c r="AT279" s="223" t="s">
        <v>118</v>
      </c>
      <c r="AU279" s="223" t="s">
        <v>82</v>
      </c>
      <c r="AY279" s="18" t="s">
        <v>116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8" t="s">
        <v>80</v>
      </c>
      <c r="BK279" s="224">
        <f>ROUND(I279*H279,2)</f>
        <v>0</v>
      </c>
      <c r="BL279" s="18" t="s">
        <v>123</v>
      </c>
      <c r="BM279" s="223" t="s">
        <v>356</v>
      </c>
    </row>
    <row r="280" s="12" customFormat="1">
      <c r="B280" s="228"/>
      <c r="C280" s="229"/>
      <c r="D280" s="225" t="s">
        <v>127</v>
      </c>
      <c r="E280" s="230" t="s">
        <v>19</v>
      </c>
      <c r="F280" s="231" t="s">
        <v>357</v>
      </c>
      <c r="G280" s="229"/>
      <c r="H280" s="232">
        <v>1145.99</v>
      </c>
      <c r="I280" s="233"/>
      <c r="J280" s="229"/>
      <c r="K280" s="229"/>
      <c r="L280" s="234"/>
      <c r="M280" s="235"/>
      <c r="N280" s="236"/>
      <c r="O280" s="236"/>
      <c r="P280" s="236"/>
      <c r="Q280" s="236"/>
      <c r="R280" s="236"/>
      <c r="S280" s="236"/>
      <c r="T280" s="237"/>
      <c r="AT280" s="238" t="s">
        <v>127</v>
      </c>
      <c r="AU280" s="238" t="s">
        <v>82</v>
      </c>
      <c r="AV280" s="12" t="s">
        <v>82</v>
      </c>
      <c r="AW280" s="12" t="s">
        <v>34</v>
      </c>
      <c r="AX280" s="12" t="s">
        <v>80</v>
      </c>
      <c r="AY280" s="238" t="s">
        <v>116</v>
      </c>
    </row>
    <row r="281" s="1" customFormat="1" ht="24" customHeight="1">
      <c r="B281" s="39"/>
      <c r="C281" s="212" t="s">
        <v>358</v>
      </c>
      <c r="D281" s="212" t="s">
        <v>118</v>
      </c>
      <c r="E281" s="213" t="s">
        <v>359</v>
      </c>
      <c r="F281" s="214" t="s">
        <v>360</v>
      </c>
      <c r="G281" s="215" t="s">
        <v>204</v>
      </c>
      <c r="H281" s="216">
        <v>494.10700000000003</v>
      </c>
      <c r="I281" s="217"/>
      <c r="J281" s="218">
        <f>ROUND(I281*H281,2)</f>
        <v>0</v>
      </c>
      <c r="K281" s="214" t="s">
        <v>122</v>
      </c>
      <c r="L281" s="44"/>
      <c r="M281" s="219" t="s">
        <v>19</v>
      </c>
      <c r="N281" s="220" t="s">
        <v>44</v>
      </c>
      <c r="O281" s="84"/>
      <c r="P281" s="221">
        <f>O281*H281</f>
        <v>0</v>
      </c>
      <c r="Q281" s="221">
        <v>0</v>
      </c>
      <c r="R281" s="221">
        <f>Q281*H281</f>
        <v>0</v>
      </c>
      <c r="S281" s="221">
        <v>0</v>
      </c>
      <c r="T281" s="222">
        <f>S281*H281</f>
        <v>0</v>
      </c>
      <c r="AR281" s="223" t="s">
        <v>123</v>
      </c>
      <c r="AT281" s="223" t="s">
        <v>118</v>
      </c>
      <c r="AU281" s="223" t="s">
        <v>82</v>
      </c>
      <c r="AY281" s="18" t="s">
        <v>116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8" t="s">
        <v>80</v>
      </c>
      <c r="BK281" s="224">
        <f>ROUND(I281*H281,2)</f>
        <v>0</v>
      </c>
      <c r="BL281" s="18" t="s">
        <v>123</v>
      </c>
      <c r="BM281" s="223" t="s">
        <v>361</v>
      </c>
    </row>
    <row r="282" s="1" customFormat="1">
      <c r="B282" s="39"/>
      <c r="C282" s="40"/>
      <c r="D282" s="225" t="s">
        <v>125</v>
      </c>
      <c r="E282" s="40"/>
      <c r="F282" s="226" t="s">
        <v>362</v>
      </c>
      <c r="G282" s="40"/>
      <c r="H282" s="40"/>
      <c r="I282" s="136"/>
      <c r="J282" s="40"/>
      <c r="K282" s="40"/>
      <c r="L282" s="44"/>
      <c r="M282" s="227"/>
      <c r="N282" s="84"/>
      <c r="O282" s="84"/>
      <c r="P282" s="84"/>
      <c r="Q282" s="84"/>
      <c r="R282" s="84"/>
      <c r="S282" s="84"/>
      <c r="T282" s="85"/>
      <c r="AT282" s="18" t="s">
        <v>125</v>
      </c>
      <c r="AU282" s="18" t="s">
        <v>82</v>
      </c>
    </row>
    <row r="283" s="1" customFormat="1">
      <c r="B283" s="39"/>
      <c r="C283" s="40"/>
      <c r="D283" s="225" t="s">
        <v>363</v>
      </c>
      <c r="E283" s="40"/>
      <c r="F283" s="226" t="s">
        <v>364</v>
      </c>
      <c r="G283" s="40"/>
      <c r="H283" s="40"/>
      <c r="I283" s="136"/>
      <c r="J283" s="40"/>
      <c r="K283" s="40"/>
      <c r="L283" s="44"/>
      <c r="M283" s="227"/>
      <c r="N283" s="84"/>
      <c r="O283" s="84"/>
      <c r="P283" s="84"/>
      <c r="Q283" s="84"/>
      <c r="R283" s="84"/>
      <c r="S283" s="84"/>
      <c r="T283" s="85"/>
      <c r="AT283" s="18" t="s">
        <v>363</v>
      </c>
      <c r="AU283" s="18" t="s">
        <v>82</v>
      </c>
    </row>
    <row r="284" s="12" customFormat="1">
      <c r="B284" s="228"/>
      <c r="C284" s="229"/>
      <c r="D284" s="225" t="s">
        <v>127</v>
      </c>
      <c r="E284" s="230" t="s">
        <v>19</v>
      </c>
      <c r="F284" s="231" t="s">
        <v>365</v>
      </c>
      <c r="G284" s="229"/>
      <c r="H284" s="232">
        <v>769.26900000000001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127</v>
      </c>
      <c r="AU284" s="238" t="s">
        <v>82</v>
      </c>
      <c r="AV284" s="12" t="s">
        <v>82</v>
      </c>
      <c r="AW284" s="12" t="s">
        <v>34</v>
      </c>
      <c r="AX284" s="12" t="s">
        <v>73</v>
      </c>
      <c r="AY284" s="238" t="s">
        <v>116</v>
      </c>
    </row>
    <row r="285" s="12" customFormat="1">
      <c r="B285" s="228"/>
      <c r="C285" s="229"/>
      <c r="D285" s="225" t="s">
        <v>127</v>
      </c>
      <c r="E285" s="230" t="s">
        <v>19</v>
      </c>
      <c r="F285" s="231" t="s">
        <v>366</v>
      </c>
      <c r="G285" s="229"/>
      <c r="H285" s="232">
        <v>-52.289999999999999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127</v>
      </c>
      <c r="AU285" s="238" t="s">
        <v>82</v>
      </c>
      <c r="AV285" s="12" t="s">
        <v>82</v>
      </c>
      <c r="AW285" s="12" t="s">
        <v>34</v>
      </c>
      <c r="AX285" s="12" t="s">
        <v>73</v>
      </c>
      <c r="AY285" s="238" t="s">
        <v>116</v>
      </c>
    </row>
    <row r="286" s="12" customFormat="1">
      <c r="B286" s="228"/>
      <c r="C286" s="229"/>
      <c r="D286" s="225" t="s">
        <v>127</v>
      </c>
      <c r="E286" s="230" t="s">
        <v>19</v>
      </c>
      <c r="F286" s="231" t="s">
        <v>367</v>
      </c>
      <c r="G286" s="229"/>
      <c r="H286" s="232">
        <v>-222.87200000000001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127</v>
      </c>
      <c r="AU286" s="238" t="s">
        <v>82</v>
      </c>
      <c r="AV286" s="12" t="s">
        <v>82</v>
      </c>
      <c r="AW286" s="12" t="s">
        <v>34</v>
      </c>
      <c r="AX286" s="12" t="s">
        <v>73</v>
      </c>
      <c r="AY286" s="238" t="s">
        <v>116</v>
      </c>
    </row>
    <row r="287" s="13" customFormat="1">
      <c r="B287" s="239"/>
      <c r="C287" s="240"/>
      <c r="D287" s="225" t="s">
        <v>127</v>
      </c>
      <c r="E287" s="241" t="s">
        <v>19</v>
      </c>
      <c r="F287" s="242" t="s">
        <v>154</v>
      </c>
      <c r="G287" s="240"/>
      <c r="H287" s="243">
        <v>494.10700000000003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AT287" s="249" t="s">
        <v>127</v>
      </c>
      <c r="AU287" s="249" t="s">
        <v>82</v>
      </c>
      <c r="AV287" s="13" t="s">
        <v>123</v>
      </c>
      <c r="AW287" s="13" t="s">
        <v>34</v>
      </c>
      <c r="AX287" s="13" t="s">
        <v>80</v>
      </c>
      <c r="AY287" s="249" t="s">
        <v>116</v>
      </c>
    </row>
    <row r="288" s="1" customFormat="1" ht="16.5" customHeight="1">
      <c r="B288" s="39"/>
      <c r="C288" s="271" t="s">
        <v>368</v>
      </c>
      <c r="D288" s="271" t="s">
        <v>369</v>
      </c>
      <c r="E288" s="272" t="s">
        <v>370</v>
      </c>
      <c r="F288" s="273" t="s">
        <v>371</v>
      </c>
      <c r="G288" s="274" t="s">
        <v>355</v>
      </c>
      <c r="H288" s="275">
        <v>650.69799999999998</v>
      </c>
      <c r="I288" s="276"/>
      <c r="J288" s="277">
        <f>ROUND(I288*H288,2)</f>
        <v>0</v>
      </c>
      <c r="K288" s="273" t="s">
        <v>122</v>
      </c>
      <c r="L288" s="278"/>
      <c r="M288" s="279" t="s">
        <v>19</v>
      </c>
      <c r="N288" s="280" t="s">
        <v>44</v>
      </c>
      <c r="O288" s="84"/>
      <c r="P288" s="221">
        <f>O288*H288</f>
        <v>0</v>
      </c>
      <c r="Q288" s="221">
        <v>1</v>
      </c>
      <c r="R288" s="221">
        <f>Q288*H288</f>
        <v>650.69799999999998</v>
      </c>
      <c r="S288" s="221">
        <v>0</v>
      </c>
      <c r="T288" s="222">
        <f>S288*H288</f>
        <v>0</v>
      </c>
      <c r="AR288" s="223" t="s">
        <v>160</v>
      </c>
      <c r="AT288" s="223" t="s">
        <v>369</v>
      </c>
      <c r="AU288" s="223" t="s">
        <v>82</v>
      </c>
      <c r="AY288" s="18" t="s">
        <v>116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8" t="s">
        <v>80</v>
      </c>
      <c r="BK288" s="224">
        <f>ROUND(I288*H288,2)</f>
        <v>0</v>
      </c>
      <c r="BL288" s="18" t="s">
        <v>123</v>
      </c>
      <c r="BM288" s="223" t="s">
        <v>372</v>
      </c>
    </row>
    <row r="289" s="14" customFormat="1">
      <c r="B289" s="250"/>
      <c r="C289" s="251"/>
      <c r="D289" s="225" t="s">
        <v>127</v>
      </c>
      <c r="E289" s="252" t="s">
        <v>19</v>
      </c>
      <c r="F289" s="253" t="s">
        <v>373</v>
      </c>
      <c r="G289" s="251"/>
      <c r="H289" s="252" t="s">
        <v>19</v>
      </c>
      <c r="I289" s="254"/>
      <c r="J289" s="251"/>
      <c r="K289" s="251"/>
      <c r="L289" s="255"/>
      <c r="M289" s="256"/>
      <c r="N289" s="257"/>
      <c r="O289" s="257"/>
      <c r="P289" s="257"/>
      <c r="Q289" s="257"/>
      <c r="R289" s="257"/>
      <c r="S289" s="257"/>
      <c r="T289" s="258"/>
      <c r="AT289" s="259" t="s">
        <v>127</v>
      </c>
      <c r="AU289" s="259" t="s">
        <v>82</v>
      </c>
      <c r="AV289" s="14" t="s">
        <v>80</v>
      </c>
      <c r="AW289" s="14" t="s">
        <v>34</v>
      </c>
      <c r="AX289" s="14" t="s">
        <v>73</v>
      </c>
      <c r="AY289" s="259" t="s">
        <v>116</v>
      </c>
    </row>
    <row r="290" s="12" customFormat="1">
      <c r="B290" s="228"/>
      <c r="C290" s="229"/>
      <c r="D290" s="225" t="s">
        <v>127</v>
      </c>
      <c r="E290" s="230" t="s">
        <v>19</v>
      </c>
      <c r="F290" s="231" t="s">
        <v>374</v>
      </c>
      <c r="G290" s="229"/>
      <c r="H290" s="232">
        <v>650.69799999999998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127</v>
      </c>
      <c r="AU290" s="238" t="s">
        <v>82</v>
      </c>
      <c r="AV290" s="12" t="s">
        <v>82</v>
      </c>
      <c r="AW290" s="12" t="s">
        <v>34</v>
      </c>
      <c r="AX290" s="12" t="s">
        <v>80</v>
      </c>
      <c r="AY290" s="238" t="s">
        <v>116</v>
      </c>
    </row>
    <row r="291" s="1" customFormat="1" ht="24" customHeight="1">
      <c r="B291" s="39"/>
      <c r="C291" s="212" t="s">
        <v>375</v>
      </c>
      <c r="D291" s="212" t="s">
        <v>118</v>
      </c>
      <c r="E291" s="213" t="s">
        <v>376</v>
      </c>
      <c r="F291" s="214" t="s">
        <v>377</v>
      </c>
      <c r="G291" s="215" t="s">
        <v>204</v>
      </c>
      <c r="H291" s="216">
        <v>222.87200000000001</v>
      </c>
      <c r="I291" s="217"/>
      <c r="J291" s="218">
        <f>ROUND(I291*H291,2)</f>
        <v>0</v>
      </c>
      <c r="K291" s="214" t="s">
        <v>122</v>
      </c>
      <c r="L291" s="44"/>
      <c r="M291" s="219" t="s">
        <v>19</v>
      </c>
      <c r="N291" s="220" t="s">
        <v>44</v>
      </c>
      <c r="O291" s="84"/>
      <c r="P291" s="221">
        <f>O291*H291</f>
        <v>0</v>
      </c>
      <c r="Q291" s="221">
        <v>0</v>
      </c>
      <c r="R291" s="221">
        <f>Q291*H291</f>
        <v>0</v>
      </c>
      <c r="S291" s="221">
        <v>0</v>
      </c>
      <c r="T291" s="222">
        <f>S291*H291</f>
        <v>0</v>
      </c>
      <c r="AR291" s="223" t="s">
        <v>123</v>
      </c>
      <c r="AT291" s="223" t="s">
        <v>118</v>
      </c>
      <c r="AU291" s="223" t="s">
        <v>82</v>
      </c>
      <c r="AY291" s="18" t="s">
        <v>116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8" t="s">
        <v>80</v>
      </c>
      <c r="BK291" s="224">
        <f>ROUND(I291*H291,2)</f>
        <v>0</v>
      </c>
      <c r="BL291" s="18" t="s">
        <v>123</v>
      </c>
      <c r="BM291" s="223" t="s">
        <v>378</v>
      </c>
    </row>
    <row r="292" s="1" customFormat="1">
      <c r="B292" s="39"/>
      <c r="C292" s="40"/>
      <c r="D292" s="225" t="s">
        <v>125</v>
      </c>
      <c r="E292" s="40"/>
      <c r="F292" s="226" t="s">
        <v>379</v>
      </c>
      <c r="G292" s="40"/>
      <c r="H292" s="40"/>
      <c r="I292" s="136"/>
      <c r="J292" s="40"/>
      <c r="K292" s="40"/>
      <c r="L292" s="44"/>
      <c r="M292" s="227"/>
      <c r="N292" s="84"/>
      <c r="O292" s="84"/>
      <c r="P292" s="84"/>
      <c r="Q292" s="84"/>
      <c r="R292" s="84"/>
      <c r="S292" s="84"/>
      <c r="T292" s="85"/>
      <c r="AT292" s="18" t="s">
        <v>125</v>
      </c>
      <c r="AU292" s="18" t="s">
        <v>82</v>
      </c>
    </row>
    <row r="293" s="12" customFormat="1">
      <c r="B293" s="228"/>
      <c r="C293" s="229"/>
      <c r="D293" s="225" t="s">
        <v>127</v>
      </c>
      <c r="E293" s="230" t="s">
        <v>19</v>
      </c>
      <c r="F293" s="231" t="s">
        <v>380</v>
      </c>
      <c r="G293" s="229"/>
      <c r="H293" s="232">
        <v>2.952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127</v>
      </c>
      <c r="AU293" s="238" t="s">
        <v>82</v>
      </c>
      <c r="AV293" s="12" t="s">
        <v>82</v>
      </c>
      <c r="AW293" s="12" t="s">
        <v>34</v>
      </c>
      <c r="AX293" s="12" t="s">
        <v>73</v>
      </c>
      <c r="AY293" s="238" t="s">
        <v>116</v>
      </c>
    </row>
    <row r="294" s="12" customFormat="1">
      <c r="B294" s="228"/>
      <c r="C294" s="229"/>
      <c r="D294" s="225" t="s">
        <v>127</v>
      </c>
      <c r="E294" s="230" t="s">
        <v>19</v>
      </c>
      <c r="F294" s="231" t="s">
        <v>381</v>
      </c>
      <c r="G294" s="229"/>
      <c r="H294" s="232">
        <v>137.358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127</v>
      </c>
      <c r="AU294" s="238" t="s">
        <v>82</v>
      </c>
      <c r="AV294" s="12" t="s">
        <v>82</v>
      </c>
      <c r="AW294" s="12" t="s">
        <v>34</v>
      </c>
      <c r="AX294" s="12" t="s">
        <v>73</v>
      </c>
      <c r="AY294" s="238" t="s">
        <v>116</v>
      </c>
    </row>
    <row r="295" s="12" customFormat="1">
      <c r="B295" s="228"/>
      <c r="C295" s="229"/>
      <c r="D295" s="225" t="s">
        <v>127</v>
      </c>
      <c r="E295" s="230" t="s">
        <v>19</v>
      </c>
      <c r="F295" s="231" t="s">
        <v>382</v>
      </c>
      <c r="G295" s="229"/>
      <c r="H295" s="232">
        <v>3.6899999999999999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127</v>
      </c>
      <c r="AU295" s="238" t="s">
        <v>82</v>
      </c>
      <c r="AV295" s="12" t="s">
        <v>82</v>
      </c>
      <c r="AW295" s="12" t="s">
        <v>34</v>
      </c>
      <c r="AX295" s="12" t="s">
        <v>73</v>
      </c>
      <c r="AY295" s="238" t="s">
        <v>116</v>
      </c>
    </row>
    <row r="296" s="12" customFormat="1">
      <c r="B296" s="228"/>
      <c r="C296" s="229"/>
      <c r="D296" s="225" t="s">
        <v>127</v>
      </c>
      <c r="E296" s="230" t="s">
        <v>19</v>
      </c>
      <c r="F296" s="231" t="s">
        <v>383</v>
      </c>
      <c r="G296" s="229"/>
      <c r="H296" s="232">
        <v>0.91800000000000004</v>
      </c>
      <c r="I296" s="233"/>
      <c r="J296" s="229"/>
      <c r="K296" s="229"/>
      <c r="L296" s="234"/>
      <c r="M296" s="235"/>
      <c r="N296" s="236"/>
      <c r="O296" s="236"/>
      <c r="P296" s="236"/>
      <c r="Q296" s="236"/>
      <c r="R296" s="236"/>
      <c r="S296" s="236"/>
      <c r="T296" s="237"/>
      <c r="AT296" s="238" t="s">
        <v>127</v>
      </c>
      <c r="AU296" s="238" t="s">
        <v>82</v>
      </c>
      <c r="AV296" s="12" t="s">
        <v>82</v>
      </c>
      <c r="AW296" s="12" t="s">
        <v>34</v>
      </c>
      <c r="AX296" s="12" t="s">
        <v>73</v>
      </c>
      <c r="AY296" s="238" t="s">
        <v>116</v>
      </c>
    </row>
    <row r="297" s="12" customFormat="1">
      <c r="B297" s="228"/>
      <c r="C297" s="229"/>
      <c r="D297" s="225" t="s">
        <v>127</v>
      </c>
      <c r="E297" s="230" t="s">
        <v>19</v>
      </c>
      <c r="F297" s="231" t="s">
        <v>384</v>
      </c>
      <c r="G297" s="229"/>
      <c r="H297" s="232">
        <v>1.107</v>
      </c>
      <c r="I297" s="233"/>
      <c r="J297" s="229"/>
      <c r="K297" s="229"/>
      <c r="L297" s="234"/>
      <c r="M297" s="235"/>
      <c r="N297" s="236"/>
      <c r="O297" s="236"/>
      <c r="P297" s="236"/>
      <c r="Q297" s="236"/>
      <c r="R297" s="236"/>
      <c r="S297" s="236"/>
      <c r="T297" s="237"/>
      <c r="AT297" s="238" t="s">
        <v>127</v>
      </c>
      <c r="AU297" s="238" t="s">
        <v>82</v>
      </c>
      <c r="AV297" s="12" t="s">
        <v>82</v>
      </c>
      <c r="AW297" s="12" t="s">
        <v>34</v>
      </c>
      <c r="AX297" s="12" t="s">
        <v>73</v>
      </c>
      <c r="AY297" s="238" t="s">
        <v>116</v>
      </c>
    </row>
    <row r="298" s="12" customFormat="1">
      <c r="B298" s="228"/>
      <c r="C298" s="229"/>
      <c r="D298" s="225" t="s">
        <v>127</v>
      </c>
      <c r="E298" s="230" t="s">
        <v>19</v>
      </c>
      <c r="F298" s="231" t="s">
        <v>385</v>
      </c>
      <c r="G298" s="229"/>
      <c r="H298" s="232">
        <v>51.396999999999998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127</v>
      </c>
      <c r="AU298" s="238" t="s">
        <v>82</v>
      </c>
      <c r="AV298" s="12" t="s">
        <v>82</v>
      </c>
      <c r="AW298" s="12" t="s">
        <v>34</v>
      </c>
      <c r="AX298" s="12" t="s">
        <v>73</v>
      </c>
      <c r="AY298" s="238" t="s">
        <v>116</v>
      </c>
    </row>
    <row r="299" s="12" customFormat="1">
      <c r="B299" s="228"/>
      <c r="C299" s="229"/>
      <c r="D299" s="225" t="s">
        <v>127</v>
      </c>
      <c r="E299" s="230" t="s">
        <v>19</v>
      </c>
      <c r="F299" s="231" t="s">
        <v>386</v>
      </c>
      <c r="G299" s="229"/>
      <c r="H299" s="232">
        <v>11.317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127</v>
      </c>
      <c r="AU299" s="238" t="s">
        <v>82</v>
      </c>
      <c r="AV299" s="12" t="s">
        <v>82</v>
      </c>
      <c r="AW299" s="12" t="s">
        <v>34</v>
      </c>
      <c r="AX299" s="12" t="s">
        <v>73</v>
      </c>
      <c r="AY299" s="238" t="s">
        <v>116</v>
      </c>
    </row>
    <row r="300" s="12" customFormat="1">
      <c r="B300" s="228"/>
      <c r="C300" s="229"/>
      <c r="D300" s="225" t="s">
        <v>127</v>
      </c>
      <c r="E300" s="230" t="s">
        <v>19</v>
      </c>
      <c r="F300" s="231" t="s">
        <v>387</v>
      </c>
      <c r="G300" s="229"/>
      <c r="H300" s="232">
        <v>2.5830000000000002</v>
      </c>
      <c r="I300" s="233"/>
      <c r="J300" s="229"/>
      <c r="K300" s="229"/>
      <c r="L300" s="234"/>
      <c r="M300" s="235"/>
      <c r="N300" s="236"/>
      <c r="O300" s="236"/>
      <c r="P300" s="236"/>
      <c r="Q300" s="236"/>
      <c r="R300" s="236"/>
      <c r="S300" s="236"/>
      <c r="T300" s="237"/>
      <c r="AT300" s="238" t="s">
        <v>127</v>
      </c>
      <c r="AU300" s="238" t="s">
        <v>82</v>
      </c>
      <c r="AV300" s="12" t="s">
        <v>82</v>
      </c>
      <c r="AW300" s="12" t="s">
        <v>34</v>
      </c>
      <c r="AX300" s="12" t="s">
        <v>73</v>
      </c>
      <c r="AY300" s="238" t="s">
        <v>116</v>
      </c>
    </row>
    <row r="301" s="12" customFormat="1">
      <c r="B301" s="228"/>
      <c r="C301" s="229"/>
      <c r="D301" s="225" t="s">
        <v>127</v>
      </c>
      <c r="E301" s="230" t="s">
        <v>19</v>
      </c>
      <c r="F301" s="231" t="s">
        <v>388</v>
      </c>
      <c r="G301" s="229"/>
      <c r="H301" s="232">
        <v>6.2999999999999998</v>
      </c>
      <c r="I301" s="233"/>
      <c r="J301" s="229"/>
      <c r="K301" s="229"/>
      <c r="L301" s="234"/>
      <c r="M301" s="235"/>
      <c r="N301" s="236"/>
      <c r="O301" s="236"/>
      <c r="P301" s="236"/>
      <c r="Q301" s="236"/>
      <c r="R301" s="236"/>
      <c r="S301" s="236"/>
      <c r="T301" s="237"/>
      <c r="AT301" s="238" t="s">
        <v>127</v>
      </c>
      <c r="AU301" s="238" t="s">
        <v>82</v>
      </c>
      <c r="AV301" s="12" t="s">
        <v>82</v>
      </c>
      <c r="AW301" s="12" t="s">
        <v>34</v>
      </c>
      <c r="AX301" s="12" t="s">
        <v>73</v>
      </c>
      <c r="AY301" s="238" t="s">
        <v>116</v>
      </c>
    </row>
    <row r="302" s="12" customFormat="1">
      <c r="B302" s="228"/>
      <c r="C302" s="229"/>
      <c r="D302" s="225" t="s">
        <v>127</v>
      </c>
      <c r="E302" s="230" t="s">
        <v>19</v>
      </c>
      <c r="F302" s="231" t="s">
        <v>389</v>
      </c>
      <c r="G302" s="229"/>
      <c r="H302" s="232">
        <v>5.25</v>
      </c>
      <c r="I302" s="233"/>
      <c r="J302" s="229"/>
      <c r="K302" s="229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127</v>
      </c>
      <c r="AU302" s="238" t="s">
        <v>82</v>
      </c>
      <c r="AV302" s="12" t="s">
        <v>82</v>
      </c>
      <c r="AW302" s="12" t="s">
        <v>34</v>
      </c>
      <c r="AX302" s="12" t="s">
        <v>73</v>
      </c>
      <c r="AY302" s="238" t="s">
        <v>116</v>
      </c>
    </row>
    <row r="303" s="13" customFormat="1">
      <c r="B303" s="239"/>
      <c r="C303" s="240"/>
      <c r="D303" s="225" t="s">
        <v>127</v>
      </c>
      <c r="E303" s="241" t="s">
        <v>19</v>
      </c>
      <c r="F303" s="242" t="s">
        <v>154</v>
      </c>
      <c r="G303" s="240"/>
      <c r="H303" s="243">
        <v>222.87200000000001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AT303" s="249" t="s">
        <v>127</v>
      </c>
      <c r="AU303" s="249" t="s">
        <v>82</v>
      </c>
      <c r="AV303" s="13" t="s">
        <v>123</v>
      </c>
      <c r="AW303" s="13" t="s">
        <v>34</v>
      </c>
      <c r="AX303" s="13" t="s">
        <v>80</v>
      </c>
      <c r="AY303" s="249" t="s">
        <v>116</v>
      </c>
    </row>
    <row r="304" s="1" customFormat="1" ht="16.5" customHeight="1">
      <c r="B304" s="39"/>
      <c r="C304" s="271" t="s">
        <v>390</v>
      </c>
      <c r="D304" s="271" t="s">
        <v>369</v>
      </c>
      <c r="E304" s="272" t="s">
        <v>391</v>
      </c>
      <c r="F304" s="273" t="s">
        <v>392</v>
      </c>
      <c r="G304" s="274" t="s">
        <v>355</v>
      </c>
      <c r="H304" s="275">
        <v>445.74400000000003</v>
      </c>
      <c r="I304" s="276"/>
      <c r="J304" s="277">
        <f>ROUND(I304*H304,2)</f>
        <v>0</v>
      </c>
      <c r="K304" s="273" t="s">
        <v>122</v>
      </c>
      <c r="L304" s="278"/>
      <c r="M304" s="279" t="s">
        <v>19</v>
      </c>
      <c r="N304" s="280" t="s">
        <v>44</v>
      </c>
      <c r="O304" s="84"/>
      <c r="P304" s="221">
        <f>O304*H304</f>
        <v>0</v>
      </c>
      <c r="Q304" s="221">
        <v>1</v>
      </c>
      <c r="R304" s="221">
        <f>Q304*H304</f>
        <v>445.74400000000003</v>
      </c>
      <c r="S304" s="221">
        <v>0</v>
      </c>
      <c r="T304" s="222">
        <f>S304*H304</f>
        <v>0</v>
      </c>
      <c r="AR304" s="223" t="s">
        <v>160</v>
      </c>
      <c r="AT304" s="223" t="s">
        <v>369</v>
      </c>
      <c r="AU304" s="223" t="s">
        <v>82</v>
      </c>
      <c r="AY304" s="18" t="s">
        <v>116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8" t="s">
        <v>80</v>
      </c>
      <c r="BK304" s="224">
        <f>ROUND(I304*H304,2)</f>
        <v>0</v>
      </c>
      <c r="BL304" s="18" t="s">
        <v>123</v>
      </c>
      <c r="BM304" s="223" t="s">
        <v>393</v>
      </c>
    </row>
    <row r="305" s="12" customFormat="1">
      <c r="B305" s="228"/>
      <c r="C305" s="229"/>
      <c r="D305" s="225" t="s">
        <v>127</v>
      </c>
      <c r="E305" s="230" t="s">
        <v>19</v>
      </c>
      <c r="F305" s="231" t="s">
        <v>394</v>
      </c>
      <c r="G305" s="229"/>
      <c r="H305" s="232">
        <v>445.74400000000003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127</v>
      </c>
      <c r="AU305" s="238" t="s">
        <v>82</v>
      </c>
      <c r="AV305" s="12" t="s">
        <v>82</v>
      </c>
      <c r="AW305" s="12" t="s">
        <v>34</v>
      </c>
      <c r="AX305" s="12" t="s">
        <v>80</v>
      </c>
      <c r="AY305" s="238" t="s">
        <v>116</v>
      </c>
    </row>
    <row r="306" s="1" customFormat="1" ht="24" customHeight="1">
      <c r="B306" s="39"/>
      <c r="C306" s="212" t="s">
        <v>395</v>
      </c>
      <c r="D306" s="212" t="s">
        <v>118</v>
      </c>
      <c r="E306" s="213" t="s">
        <v>396</v>
      </c>
      <c r="F306" s="214" t="s">
        <v>397</v>
      </c>
      <c r="G306" s="215" t="s">
        <v>121</v>
      </c>
      <c r="H306" s="216">
        <v>126.90000000000001</v>
      </c>
      <c r="I306" s="217"/>
      <c r="J306" s="218">
        <f>ROUND(I306*H306,2)</f>
        <v>0</v>
      </c>
      <c r="K306" s="214" t="s">
        <v>19</v>
      </c>
      <c r="L306" s="44"/>
      <c r="M306" s="219" t="s">
        <v>19</v>
      </c>
      <c r="N306" s="220" t="s">
        <v>44</v>
      </c>
      <c r="O306" s="84"/>
      <c r="P306" s="221">
        <f>O306*H306</f>
        <v>0</v>
      </c>
      <c r="Q306" s="221">
        <v>0</v>
      </c>
      <c r="R306" s="221">
        <f>Q306*H306</f>
        <v>0</v>
      </c>
      <c r="S306" s="221">
        <v>0</v>
      </c>
      <c r="T306" s="222">
        <f>S306*H306</f>
        <v>0</v>
      </c>
      <c r="AR306" s="223" t="s">
        <v>123</v>
      </c>
      <c r="AT306" s="223" t="s">
        <v>118</v>
      </c>
      <c r="AU306" s="223" t="s">
        <v>82</v>
      </c>
      <c r="AY306" s="18" t="s">
        <v>116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8" t="s">
        <v>80</v>
      </c>
      <c r="BK306" s="224">
        <f>ROUND(I306*H306,2)</f>
        <v>0</v>
      </c>
      <c r="BL306" s="18" t="s">
        <v>123</v>
      </c>
      <c r="BM306" s="223" t="s">
        <v>398</v>
      </c>
    </row>
    <row r="307" s="1" customFormat="1">
      <c r="B307" s="39"/>
      <c r="C307" s="40"/>
      <c r="D307" s="225" t="s">
        <v>125</v>
      </c>
      <c r="E307" s="40"/>
      <c r="F307" s="226" t="s">
        <v>399</v>
      </c>
      <c r="G307" s="40"/>
      <c r="H307" s="40"/>
      <c r="I307" s="136"/>
      <c r="J307" s="40"/>
      <c r="K307" s="40"/>
      <c r="L307" s="44"/>
      <c r="M307" s="227"/>
      <c r="N307" s="84"/>
      <c r="O307" s="84"/>
      <c r="P307" s="84"/>
      <c r="Q307" s="84"/>
      <c r="R307" s="84"/>
      <c r="S307" s="84"/>
      <c r="T307" s="85"/>
      <c r="AT307" s="18" t="s">
        <v>125</v>
      </c>
      <c r="AU307" s="18" t="s">
        <v>82</v>
      </c>
    </row>
    <row r="308" s="14" customFormat="1">
      <c r="B308" s="250"/>
      <c r="C308" s="251"/>
      <c r="D308" s="225" t="s">
        <v>127</v>
      </c>
      <c r="E308" s="252" t="s">
        <v>19</v>
      </c>
      <c r="F308" s="253" t="s">
        <v>400</v>
      </c>
      <c r="G308" s="251"/>
      <c r="H308" s="252" t="s">
        <v>19</v>
      </c>
      <c r="I308" s="254"/>
      <c r="J308" s="251"/>
      <c r="K308" s="251"/>
      <c r="L308" s="255"/>
      <c r="M308" s="256"/>
      <c r="N308" s="257"/>
      <c r="O308" s="257"/>
      <c r="P308" s="257"/>
      <c r="Q308" s="257"/>
      <c r="R308" s="257"/>
      <c r="S308" s="257"/>
      <c r="T308" s="258"/>
      <c r="AT308" s="259" t="s">
        <v>127</v>
      </c>
      <c r="AU308" s="259" t="s">
        <v>82</v>
      </c>
      <c r="AV308" s="14" t="s">
        <v>80</v>
      </c>
      <c r="AW308" s="14" t="s">
        <v>34</v>
      </c>
      <c r="AX308" s="14" t="s">
        <v>73</v>
      </c>
      <c r="AY308" s="259" t="s">
        <v>116</v>
      </c>
    </row>
    <row r="309" s="12" customFormat="1">
      <c r="B309" s="228"/>
      <c r="C309" s="229"/>
      <c r="D309" s="225" t="s">
        <v>127</v>
      </c>
      <c r="E309" s="230" t="s">
        <v>19</v>
      </c>
      <c r="F309" s="231" t="s">
        <v>401</v>
      </c>
      <c r="G309" s="229"/>
      <c r="H309" s="232">
        <v>126.90000000000001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127</v>
      </c>
      <c r="AU309" s="238" t="s">
        <v>82</v>
      </c>
      <c r="AV309" s="12" t="s">
        <v>82</v>
      </c>
      <c r="AW309" s="12" t="s">
        <v>34</v>
      </c>
      <c r="AX309" s="12" t="s">
        <v>80</v>
      </c>
      <c r="AY309" s="238" t="s">
        <v>116</v>
      </c>
    </row>
    <row r="310" s="1" customFormat="1" ht="24" customHeight="1">
      <c r="B310" s="39"/>
      <c r="C310" s="212" t="s">
        <v>402</v>
      </c>
      <c r="D310" s="212" t="s">
        <v>118</v>
      </c>
      <c r="E310" s="213" t="s">
        <v>403</v>
      </c>
      <c r="F310" s="214" t="s">
        <v>404</v>
      </c>
      <c r="G310" s="215" t="s">
        <v>121</v>
      </c>
      <c r="H310" s="216">
        <v>126.90000000000001</v>
      </c>
      <c r="I310" s="217"/>
      <c r="J310" s="218">
        <f>ROUND(I310*H310,2)</f>
        <v>0</v>
      </c>
      <c r="K310" s="214" t="s">
        <v>19</v>
      </c>
      <c r="L310" s="44"/>
      <c r="M310" s="219" t="s">
        <v>19</v>
      </c>
      <c r="N310" s="220" t="s">
        <v>44</v>
      </c>
      <c r="O310" s="84"/>
      <c r="P310" s="221">
        <f>O310*H310</f>
        <v>0</v>
      </c>
      <c r="Q310" s="221">
        <v>0</v>
      </c>
      <c r="R310" s="221">
        <f>Q310*H310</f>
        <v>0</v>
      </c>
      <c r="S310" s="221">
        <v>0</v>
      </c>
      <c r="T310" s="222">
        <f>S310*H310</f>
        <v>0</v>
      </c>
      <c r="AR310" s="223" t="s">
        <v>123</v>
      </c>
      <c r="AT310" s="223" t="s">
        <v>118</v>
      </c>
      <c r="AU310" s="223" t="s">
        <v>82</v>
      </c>
      <c r="AY310" s="18" t="s">
        <v>116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8" t="s">
        <v>80</v>
      </c>
      <c r="BK310" s="224">
        <f>ROUND(I310*H310,2)</f>
        <v>0</v>
      </c>
      <c r="BL310" s="18" t="s">
        <v>123</v>
      </c>
      <c r="BM310" s="223" t="s">
        <v>405</v>
      </c>
    </row>
    <row r="311" s="1" customFormat="1">
      <c r="B311" s="39"/>
      <c r="C311" s="40"/>
      <c r="D311" s="225" t="s">
        <v>125</v>
      </c>
      <c r="E311" s="40"/>
      <c r="F311" s="226" t="s">
        <v>406</v>
      </c>
      <c r="G311" s="40"/>
      <c r="H311" s="40"/>
      <c r="I311" s="136"/>
      <c r="J311" s="40"/>
      <c r="K311" s="40"/>
      <c r="L311" s="44"/>
      <c r="M311" s="227"/>
      <c r="N311" s="84"/>
      <c r="O311" s="84"/>
      <c r="P311" s="84"/>
      <c r="Q311" s="84"/>
      <c r="R311" s="84"/>
      <c r="S311" s="84"/>
      <c r="T311" s="85"/>
      <c r="AT311" s="18" t="s">
        <v>125</v>
      </c>
      <c r="AU311" s="18" t="s">
        <v>82</v>
      </c>
    </row>
    <row r="312" s="14" customFormat="1">
      <c r="B312" s="250"/>
      <c r="C312" s="251"/>
      <c r="D312" s="225" t="s">
        <v>127</v>
      </c>
      <c r="E312" s="252" t="s">
        <v>19</v>
      </c>
      <c r="F312" s="253" t="s">
        <v>407</v>
      </c>
      <c r="G312" s="251"/>
      <c r="H312" s="252" t="s">
        <v>19</v>
      </c>
      <c r="I312" s="254"/>
      <c r="J312" s="251"/>
      <c r="K312" s="251"/>
      <c r="L312" s="255"/>
      <c r="M312" s="256"/>
      <c r="N312" s="257"/>
      <c r="O312" s="257"/>
      <c r="P312" s="257"/>
      <c r="Q312" s="257"/>
      <c r="R312" s="257"/>
      <c r="S312" s="257"/>
      <c r="T312" s="258"/>
      <c r="AT312" s="259" t="s">
        <v>127</v>
      </c>
      <c r="AU312" s="259" t="s">
        <v>82</v>
      </c>
      <c r="AV312" s="14" t="s">
        <v>80</v>
      </c>
      <c r="AW312" s="14" t="s">
        <v>34</v>
      </c>
      <c r="AX312" s="14" t="s">
        <v>73</v>
      </c>
      <c r="AY312" s="259" t="s">
        <v>116</v>
      </c>
    </row>
    <row r="313" s="12" customFormat="1">
      <c r="B313" s="228"/>
      <c r="C313" s="229"/>
      <c r="D313" s="225" t="s">
        <v>127</v>
      </c>
      <c r="E313" s="230" t="s">
        <v>19</v>
      </c>
      <c r="F313" s="231" t="s">
        <v>408</v>
      </c>
      <c r="G313" s="229"/>
      <c r="H313" s="232">
        <v>126.90000000000001</v>
      </c>
      <c r="I313" s="233"/>
      <c r="J313" s="229"/>
      <c r="K313" s="229"/>
      <c r="L313" s="234"/>
      <c r="M313" s="235"/>
      <c r="N313" s="236"/>
      <c r="O313" s="236"/>
      <c r="P313" s="236"/>
      <c r="Q313" s="236"/>
      <c r="R313" s="236"/>
      <c r="S313" s="236"/>
      <c r="T313" s="237"/>
      <c r="AT313" s="238" t="s">
        <v>127</v>
      </c>
      <c r="AU313" s="238" t="s">
        <v>82</v>
      </c>
      <c r="AV313" s="12" t="s">
        <v>82</v>
      </c>
      <c r="AW313" s="12" t="s">
        <v>34</v>
      </c>
      <c r="AX313" s="12" t="s">
        <v>80</v>
      </c>
      <c r="AY313" s="238" t="s">
        <v>116</v>
      </c>
    </row>
    <row r="314" s="1" customFormat="1" ht="16.5" customHeight="1">
      <c r="B314" s="39"/>
      <c r="C314" s="271" t="s">
        <v>409</v>
      </c>
      <c r="D314" s="271" t="s">
        <v>369</v>
      </c>
      <c r="E314" s="272" t="s">
        <v>410</v>
      </c>
      <c r="F314" s="273" t="s">
        <v>411</v>
      </c>
      <c r="G314" s="274" t="s">
        <v>412</v>
      </c>
      <c r="H314" s="275">
        <v>1.9039999999999999</v>
      </c>
      <c r="I314" s="276"/>
      <c r="J314" s="277">
        <f>ROUND(I314*H314,2)</f>
        <v>0</v>
      </c>
      <c r="K314" s="273" t="s">
        <v>19</v>
      </c>
      <c r="L314" s="278"/>
      <c r="M314" s="279" t="s">
        <v>19</v>
      </c>
      <c r="N314" s="280" t="s">
        <v>44</v>
      </c>
      <c r="O314" s="84"/>
      <c r="P314" s="221">
        <f>O314*H314</f>
        <v>0</v>
      </c>
      <c r="Q314" s="221">
        <v>0.001</v>
      </c>
      <c r="R314" s="221">
        <f>Q314*H314</f>
        <v>0.0019039999999999999</v>
      </c>
      <c r="S314" s="221">
        <v>0</v>
      </c>
      <c r="T314" s="222">
        <f>S314*H314</f>
        <v>0</v>
      </c>
      <c r="AR314" s="223" t="s">
        <v>160</v>
      </c>
      <c r="AT314" s="223" t="s">
        <v>369</v>
      </c>
      <c r="AU314" s="223" t="s">
        <v>82</v>
      </c>
      <c r="AY314" s="18" t="s">
        <v>116</v>
      </c>
      <c r="BE314" s="224">
        <f>IF(N314="základní",J314,0)</f>
        <v>0</v>
      </c>
      <c r="BF314" s="224">
        <f>IF(N314="snížená",J314,0)</f>
        <v>0</v>
      </c>
      <c r="BG314" s="224">
        <f>IF(N314="zákl. přenesená",J314,0)</f>
        <v>0</v>
      </c>
      <c r="BH314" s="224">
        <f>IF(N314="sníž. přenesená",J314,0)</f>
        <v>0</v>
      </c>
      <c r="BI314" s="224">
        <f>IF(N314="nulová",J314,0)</f>
        <v>0</v>
      </c>
      <c r="BJ314" s="18" t="s">
        <v>80</v>
      </c>
      <c r="BK314" s="224">
        <f>ROUND(I314*H314,2)</f>
        <v>0</v>
      </c>
      <c r="BL314" s="18" t="s">
        <v>123</v>
      </c>
      <c r="BM314" s="223" t="s">
        <v>413</v>
      </c>
    </row>
    <row r="315" s="12" customFormat="1">
      <c r="B315" s="228"/>
      <c r="C315" s="229"/>
      <c r="D315" s="225" t="s">
        <v>127</v>
      </c>
      <c r="E315" s="230" t="s">
        <v>19</v>
      </c>
      <c r="F315" s="231" t="s">
        <v>414</v>
      </c>
      <c r="G315" s="229"/>
      <c r="H315" s="232">
        <v>1.9039999999999999</v>
      </c>
      <c r="I315" s="233"/>
      <c r="J315" s="229"/>
      <c r="K315" s="229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127</v>
      </c>
      <c r="AU315" s="238" t="s">
        <v>82</v>
      </c>
      <c r="AV315" s="12" t="s">
        <v>82</v>
      </c>
      <c r="AW315" s="12" t="s">
        <v>34</v>
      </c>
      <c r="AX315" s="12" t="s">
        <v>80</v>
      </c>
      <c r="AY315" s="238" t="s">
        <v>116</v>
      </c>
    </row>
    <row r="316" s="11" customFormat="1" ht="22.8" customHeight="1">
      <c r="B316" s="196"/>
      <c r="C316" s="197"/>
      <c r="D316" s="198" t="s">
        <v>72</v>
      </c>
      <c r="E316" s="210" t="s">
        <v>123</v>
      </c>
      <c r="F316" s="210" t="s">
        <v>415</v>
      </c>
      <c r="G316" s="197"/>
      <c r="H316" s="197"/>
      <c r="I316" s="200"/>
      <c r="J316" s="211">
        <f>BK316</f>
        <v>0</v>
      </c>
      <c r="K316" s="197"/>
      <c r="L316" s="202"/>
      <c r="M316" s="203"/>
      <c r="N316" s="204"/>
      <c r="O316" s="204"/>
      <c r="P316" s="205">
        <f>SUM(P317:P337)</f>
        <v>0</v>
      </c>
      <c r="Q316" s="204"/>
      <c r="R316" s="205">
        <f>SUM(R317:R337)</f>
        <v>105.6853833</v>
      </c>
      <c r="S316" s="204"/>
      <c r="T316" s="206">
        <f>SUM(T317:T337)</f>
        <v>0</v>
      </c>
      <c r="AR316" s="207" t="s">
        <v>80</v>
      </c>
      <c r="AT316" s="208" t="s">
        <v>72</v>
      </c>
      <c r="AU316" s="208" t="s">
        <v>80</v>
      </c>
      <c r="AY316" s="207" t="s">
        <v>116</v>
      </c>
      <c r="BK316" s="209">
        <f>SUM(BK317:BK337)</f>
        <v>0</v>
      </c>
    </row>
    <row r="317" s="1" customFormat="1" ht="16.5" customHeight="1">
      <c r="B317" s="39"/>
      <c r="C317" s="212" t="s">
        <v>416</v>
      </c>
      <c r="D317" s="212" t="s">
        <v>118</v>
      </c>
      <c r="E317" s="213" t="s">
        <v>417</v>
      </c>
      <c r="F317" s="214" t="s">
        <v>418</v>
      </c>
      <c r="G317" s="215" t="s">
        <v>204</v>
      </c>
      <c r="H317" s="216">
        <v>52.289999999999999</v>
      </c>
      <c r="I317" s="217"/>
      <c r="J317" s="218">
        <f>ROUND(I317*H317,2)</f>
        <v>0</v>
      </c>
      <c r="K317" s="214" t="s">
        <v>19</v>
      </c>
      <c r="L317" s="44"/>
      <c r="M317" s="219" t="s">
        <v>19</v>
      </c>
      <c r="N317" s="220" t="s">
        <v>44</v>
      </c>
      <c r="O317" s="84"/>
      <c r="P317" s="221">
        <f>O317*H317</f>
        <v>0</v>
      </c>
      <c r="Q317" s="221">
        <v>1.8907700000000001</v>
      </c>
      <c r="R317" s="221">
        <f>Q317*H317</f>
        <v>98.868363299999999</v>
      </c>
      <c r="S317" s="221">
        <v>0</v>
      </c>
      <c r="T317" s="222">
        <f>S317*H317</f>
        <v>0</v>
      </c>
      <c r="AR317" s="223" t="s">
        <v>123</v>
      </c>
      <c r="AT317" s="223" t="s">
        <v>118</v>
      </c>
      <c r="AU317" s="223" t="s">
        <v>82</v>
      </c>
      <c r="AY317" s="18" t="s">
        <v>116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8" t="s">
        <v>80</v>
      </c>
      <c r="BK317" s="224">
        <f>ROUND(I317*H317,2)</f>
        <v>0</v>
      </c>
      <c r="BL317" s="18" t="s">
        <v>123</v>
      </c>
      <c r="BM317" s="223" t="s">
        <v>419</v>
      </c>
    </row>
    <row r="318" s="1" customFormat="1">
      <c r="B318" s="39"/>
      <c r="C318" s="40"/>
      <c r="D318" s="225" t="s">
        <v>125</v>
      </c>
      <c r="E318" s="40"/>
      <c r="F318" s="226" t="s">
        <v>420</v>
      </c>
      <c r="G318" s="40"/>
      <c r="H318" s="40"/>
      <c r="I318" s="136"/>
      <c r="J318" s="40"/>
      <c r="K318" s="40"/>
      <c r="L318" s="44"/>
      <c r="M318" s="227"/>
      <c r="N318" s="84"/>
      <c r="O318" s="84"/>
      <c r="P318" s="84"/>
      <c r="Q318" s="84"/>
      <c r="R318" s="84"/>
      <c r="S318" s="84"/>
      <c r="T318" s="85"/>
      <c r="AT318" s="18" t="s">
        <v>125</v>
      </c>
      <c r="AU318" s="18" t="s">
        <v>82</v>
      </c>
    </row>
    <row r="319" s="1" customFormat="1">
      <c r="B319" s="39"/>
      <c r="C319" s="40"/>
      <c r="D319" s="225" t="s">
        <v>363</v>
      </c>
      <c r="E319" s="40"/>
      <c r="F319" s="226" t="s">
        <v>421</v>
      </c>
      <c r="G319" s="40"/>
      <c r="H319" s="40"/>
      <c r="I319" s="136"/>
      <c r="J319" s="40"/>
      <c r="K319" s="40"/>
      <c r="L319" s="44"/>
      <c r="M319" s="227"/>
      <c r="N319" s="84"/>
      <c r="O319" s="84"/>
      <c r="P319" s="84"/>
      <c r="Q319" s="84"/>
      <c r="R319" s="84"/>
      <c r="S319" s="84"/>
      <c r="T319" s="85"/>
      <c r="AT319" s="18" t="s">
        <v>363</v>
      </c>
      <c r="AU319" s="18" t="s">
        <v>82</v>
      </c>
    </row>
    <row r="320" s="12" customFormat="1">
      <c r="B320" s="228"/>
      <c r="C320" s="229"/>
      <c r="D320" s="225" t="s">
        <v>127</v>
      </c>
      <c r="E320" s="230" t="s">
        <v>19</v>
      </c>
      <c r="F320" s="231" t="s">
        <v>422</v>
      </c>
      <c r="G320" s="229"/>
      <c r="H320" s="232">
        <v>0.71999999999999997</v>
      </c>
      <c r="I320" s="233"/>
      <c r="J320" s="229"/>
      <c r="K320" s="229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127</v>
      </c>
      <c r="AU320" s="238" t="s">
        <v>82</v>
      </c>
      <c r="AV320" s="12" t="s">
        <v>82</v>
      </c>
      <c r="AW320" s="12" t="s">
        <v>34</v>
      </c>
      <c r="AX320" s="12" t="s">
        <v>73</v>
      </c>
      <c r="AY320" s="238" t="s">
        <v>116</v>
      </c>
    </row>
    <row r="321" s="12" customFormat="1">
      <c r="B321" s="228"/>
      <c r="C321" s="229"/>
      <c r="D321" s="225" t="s">
        <v>127</v>
      </c>
      <c r="E321" s="230" t="s">
        <v>19</v>
      </c>
      <c r="F321" s="231" t="s">
        <v>423</v>
      </c>
      <c r="G321" s="229"/>
      <c r="H321" s="232">
        <v>33.93</v>
      </c>
      <c r="I321" s="233"/>
      <c r="J321" s="229"/>
      <c r="K321" s="229"/>
      <c r="L321" s="234"/>
      <c r="M321" s="235"/>
      <c r="N321" s="236"/>
      <c r="O321" s="236"/>
      <c r="P321" s="236"/>
      <c r="Q321" s="236"/>
      <c r="R321" s="236"/>
      <c r="S321" s="236"/>
      <c r="T321" s="237"/>
      <c r="AT321" s="238" t="s">
        <v>127</v>
      </c>
      <c r="AU321" s="238" t="s">
        <v>82</v>
      </c>
      <c r="AV321" s="12" t="s">
        <v>82</v>
      </c>
      <c r="AW321" s="12" t="s">
        <v>34</v>
      </c>
      <c r="AX321" s="12" t="s">
        <v>73</v>
      </c>
      <c r="AY321" s="238" t="s">
        <v>116</v>
      </c>
    </row>
    <row r="322" s="12" customFormat="1">
      <c r="B322" s="228"/>
      <c r="C322" s="229"/>
      <c r="D322" s="225" t="s">
        <v>127</v>
      </c>
      <c r="E322" s="230" t="s">
        <v>19</v>
      </c>
      <c r="F322" s="231" t="s">
        <v>424</v>
      </c>
      <c r="G322" s="229"/>
      <c r="H322" s="232">
        <v>0.90000000000000002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127</v>
      </c>
      <c r="AU322" s="238" t="s">
        <v>82</v>
      </c>
      <c r="AV322" s="12" t="s">
        <v>82</v>
      </c>
      <c r="AW322" s="12" t="s">
        <v>34</v>
      </c>
      <c r="AX322" s="12" t="s">
        <v>73</v>
      </c>
      <c r="AY322" s="238" t="s">
        <v>116</v>
      </c>
    </row>
    <row r="323" s="12" customFormat="1">
      <c r="B323" s="228"/>
      <c r="C323" s="229"/>
      <c r="D323" s="225" t="s">
        <v>127</v>
      </c>
      <c r="E323" s="230" t="s">
        <v>19</v>
      </c>
      <c r="F323" s="231" t="s">
        <v>425</v>
      </c>
      <c r="G323" s="229"/>
      <c r="H323" s="232">
        <v>0.27000000000000002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AT323" s="238" t="s">
        <v>127</v>
      </c>
      <c r="AU323" s="238" t="s">
        <v>82</v>
      </c>
      <c r="AV323" s="12" t="s">
        <v>82</v>
      </c>
      <c r="AW323" s="12" t="s">
        <v>34</v>
      </c>
      <c r="AX323" s="12" t="s">
        <v>73</v>
      </c>
      <c r="AY323" s="238" t="s">
        <v>116</v>
      </c>
    </row>
    <row r="324" s="12" customFormat="1">
      <c r="B324" s="228"/>
      <c r="C324" s="229"/>
      <c r="D324" s="225" t="s">
        <v>127</v>
      </c>
      <c r="E324" s="230" t="s">
        <v>19</v>
      </c>
      <c r="F324" s="231" t="s">
        <v>426</v>
      </c>
      <c r="G324" s="229"/>
      <c r="H324" s="232">
        <v>0.27000000000000002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127</v>
      </c>
      <c r="AU324" s="238" t="s">
        <v>82</v>
      </c>
      <c r="AV324" s="12" t="s">
        <v>82</v>
      </c>
      <c r="AW324" s="12" t="s">
        <v>34</v>
      </c>
      <c r="AX324" s="12" t="s">
        <v>73</v>
      </c>
      <c r="AY324" s="238" t="s">
        <v>116</v>
      </c>
    </row>
    <row r="325" s="12" customFormat="1">
      <c r="B325" s="228"/>
      <c r="C325" s="229"/>
      <c r="D325" s="225" t="s">
        <v>127</v>
      </c>
      <c r="E325" s="230" t="s">
        <v>19</v>
      </c>
      <c r="F325" s="231" t="s">
        <v>427</v>
      </c>
      <c r="G325" s="229"/>
      <c r="H325" s="232">
        <v>12.69</v>
      </c>
      <c r="I325" s="233"/>
      <c r="J325" s="229"/>
      <c r="K325" s="229"/>
      <c r="L325" s="234"/>
      <c r="M325" s="235"/>
      <c r="N325" s="236"/>
      <c r="O325" s="236"/>
      <c r="P325" s="236"/>
      <c r="Q325" s="236"/>
      <c r="R325" s="236"/>
      <c r="S325" s="236"/>
      <c r="T325" s="237"/>
      <c r="AT325" s="238" t="s">
        <v>127</v>
      </c>
      <c r="AU325" s="238" t="s">
        <v>82</v>
      </c>
      <c r="AV325" s="12" t="s">
        <v>82</v>
      </c>
      <c r="AW325" s="12" t="s">
        <v>34</v>
      </c>
      <c r="AX325" s="12" t="s">
        <v>73</v>
      </c>
      <c r="AY325" s="238" t="s">
        <v>116</v>
      </c>
    </row>
    <row r="326" s="12" customFormat="1">
      <c r="B326" s="228"/>
      <c r="C326" s="229"/>
      <c r="D326" s="225" t="s">
        <v>127</v>
      </c>
      <c r="E326" s="230" t="s">
        <v>19</v>
      </c>
      <c r="F326" s="231" t="s">
        <v>428</v>
      </c>
      <c r="G326" s="229"/>
      <c r="H326" s="232">
        <v>2.8799999999999999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127</v>
      </c>
      <c r="AU326" s="238" t="s">
        <v>82</v>
      </c>
      <c r="AV326" s="12" t="s">
        <v>82</v>
      </c>
      <c r="AW326" s="12" t="s">
        <v>34</v>
      </c>
      <c r="AX326" s="12" t="s">
        <v>73</v>
      </c>
      <c r="AY326" s="238" t="s">
        <v>116</v>
      </c>
    </row>
    <row r="327" s="12" customFormat="1">
      <c r="B327" s="228"/>
      <c r="C327" s="229"/>
      <c r="D327" s="225" t="s">
        <v>127</v>
      </c>
      <c r="E327" s="230" t="s">
        <v>19</v>
      </c>
      <c r="F327" s="231" t="s">
        <v>429</v>
      </c>
      <c r="G327" s="229"/>
      <c r="H327" s="232">
        <v>0.63</v>
      </c>
      <c r="I327" s="233"/>
      <c r="J327" s="229"/>
      <c r="K327" s="229"/>
      <c r="L327" s="234"/>
      <c r="M327" s="235"/>
      <c r="N327" s="236"/>
      <c r="O327" s="236"/>
      <c r="P327" s="236"/>
      <c r="Q327" s="236"/>
      <c r="R327" s="236"/>
      <c r="S327" s="236"/>
      <c r="T327" s="237"/>
      <c r="AT327" s="238" t="s">
        <v>127</v>
      </c>
      <c r="AU327" s="238" t="s">
        <v>82</v>
      </c>
      <c r="AV327" s="12" t="s">
        <v>82</v>
      </c>
      <c r="AW327" s="12" t="s">
        <v>34</v>
      </c>
      <c r="AX327" s="12" t="s">
        <v>73</v>
      </c>
      <c r="AY327" s="238" t="s">
        <v>116</v>
      </c>
    </row>
    <row r="328" s="13" customFormat="1">
      <c r="B328" s="239"/>
      <c r="C328" s="240"/>
      <c r="D328" s="225" t="s">
        <v>127</v>
      </c>
      <c r="E328" s="241" t="s">
        <v>19</v>
      </c>
      <c r="F328" s="242" t="s">
        <v>154</v>
      </c>
      <c r="G328" s="240"/>
      <c r="H328" s="243">
        <v>52.289999999999999</v>
      </c>
      <c r="I328" s="244"/>
      <c r="J328" s="240"/>
      <c r="K328" s="240"/>
      <c r="L328" s="245"/>
      <c r="M328" s="246"/>
      <c r="N328" s="247"/>
      <c r="O328" s="247"/>
      <c r="P328" s="247"/>
      <c r="Q328" s="247"/>
      <c r="R328" s="247"/>
      <c r="S328" s="247"/>
      <c r="T328" s="248"/>
      <c r="AT328" s="249" t="s">
        <v>127</v>
      </c>
      <c r="AU328" s="249" t="s">
        <v>82</v>
      </c>
      <c r="AV328" s="13" t="s">
        <v>123</v>
      </c>
      <c r="AW328" s="13" t="s">
        <v>34</v>
      </c>
      <c r="AX328" s="13" t="s">
        <v>80</v>
      </c>
      <c r="AY328" s="249" t="s">
        <v>116</v>
      </c>
    </row>
    <row r="329" s="1" customFormat="1" ht="24" customHeight="1">
      <c r="B329" s="39"/>
      <c r="C329" s="212" t="s">
        <v>430</v>
      </c>
      <c r="D329" s="212" t="s">
        <v>118</v>
      </c>
      <c r="E329" s="213" t="s">
        <v>431</v>
      </c>
      <c r="F329" s="214" t="s">
        <v>432</v>
      </c>
      <c r="G329" s="215" t="s">
        <v>204</v>
      </c>
      <c r="H329" s="216">
        <v>3</v>
      </c>
      <c r="I329" s="217"/>
      <c r="J329" s="218">
        <f>ROUND(I329*H329,2)</f>
        <v>0</v>
      </c>
      <c r="K329" s="214" t="s">
        <v>19</v>
      </c>
      <c r="L329" s="44"/>
      <c r="M329" s="219" t="s">
        <v>19</v>
      </c>
      <c r="N329" s="220" t="s">
        <v>44</v>
      </c>
      <c r="O329" s="84"/>
      <c r="P329" s="221">
        <f>O329*H329</f>
        <v>0</v>
      </c>
      <c r="Q329" s="221">
        <v>2.234</v>
      </c>
      <c r="R329" s="221">
        <f>Q329*H329</f>
        <v>6.702</v>
      </c>
      <c r="S329" s="221">
        <v>0</v>
      </c>
      <c r="T329" s="222">
        <f>S329*H329</f>
        <v>0</v>
      </c>
      <c r="AR329" s="223" t="s">
        <v>123</v>
      </c>
      <c r="AT329" s="223" t="s">
        <v>118</v>
      </c>
      <c r="AU329" s="223" t="s">
        <v>82</v>
      </c>
      <c r="AY329" s="18" t="s">
        <v>116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8" t="s">
        <v>80</v>
      </c>
      <c r="BK329" s="224">
        <f>ROUND(I329*H329,2)</f>
        <v>0</v>
      </c>
      <c r="BL329" s="18" t="s">
        <v>123</v>
      </c>
      <c r="BM329" s="223" t="s">
        <v>433</v>
      </c>
    </row>
    <row r="330" s="1" customFormat="1">
      <c r="B330" s="39"/>
      <c r="C330" s="40"/>
      <c r="D330" s="225" t="s">
        <v>125</v>
      </c>
      <c r="E330" s="40"/>
      <c r="F330" s="226" t="s">
        <v>434</v>
      </c>
      <c r="G330" s="40"/>
      <c r="H330" s="40"/>
      <c r="I330" s="136"/>
      <c r="J330" s="40"/>
      <c r="K330" s="40"/>
      <c r="L330" s="44"/>
      <c r="M330" s="227"/>
      <c r="N330" s="84"/>
      <c r="O330" s="84"/>
      <c r="P330" s="84"/>
      <c r="Q330" s="84"/>
      <c r="R330" s="84"/>
      <c r="S330" s="84"/>
      <c r="T330" s="85"/>
      <c r="AT330" s="18" t="s">
        <v>125</v>
      </c>
      <c r="AU330" s="18" t="s">
        <v>82</v>
      </c>
    </row>
    <row r="331" s="14" customFormat="1">
      <c r="B331" s="250"/>
      <c r="C331" s="251"/>
      <c r="D331" s="225" t="s">
        <v>127</v>
      </c>
      <c r="E331" s="252" t="s">
        <v>19</v>
      </c>
      <c r="F331" s="253" t="s">
        <v>435</v>
      </c>
      <c r="G331" s="251"/>
      <c r="H331" s="252" t="s">
        <v>19</v>
      </c>
      <c r="I331" s="254"/>
      <c r="J331" s="251"/>
      <c r="K331" s="251"/>
      <c r="L331" s="255"/>
      <c r="M331" s="256"/>
      <c r="N331" s="257"/>
      <c r="O331" s="257"/>
      <c r="P331" s="257"/>
      <c r="Q331" s="257"/>
      <c r="R331" s="257"/>
      <c r="S331" s="257"/>
      <c r="T331" s="258"/>
      <c r="AT331" s="259" t="s">
        <v>127</v>
      </c>
      <c r="AU331" s="259" t="s">
        <v>82</v>
      </c>
      <c r="AV331" s="14" t="s">
        <v>80</v>
      </c>
      <c r="AW331" s="14" t="s">
        <v>34</v>
      </c>
      <c r="AX331" s="14" t="s">
        <v>73</v>
      </c>
      <c r="AY331" s="259" t="s">
        <v>116</v>
      </c>
    </row>
    <row r="332" s="12" customFormat="1">
      <c r="B332" s="228"/>
      <c r="C332" s="229"/>
      <c r="D332" s="225" t="s">
        <v>127</v>
      </c>
      <c r="E332" s="230" t="s">
        <v>19</v>
      </c>
      <c r="F332" s="231" t="s">
        <v>436</v>
      </c>
      <c r="G332" s="229"/>
      <c r="H332" s="232">
        <v>3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127</v>
      </c>
      <c r="AU332" s="238" t="s">
        <v>82</v>
      </c>
      <c r="AV332" s="12" t="s">
        <v>82</v>
      </c>
      <c r="AW332" s="12" t="s">
        <v>34</v>
      </c>
      <c r="AX332" s="12" t="s">
        <v>73</v>
      </c>
      <c r="AY332" s="238" t="s">
        <v>116</v>
      </c>
    </row>
    <row r="333" s="13" customFormat="1">
      <c r="B333" s="239"/>
      <c r="C333" s="240"/>
      <c r="D333" s="225" t="s">
        <v>127</v>
      </c>
      <c r="E333" s="241" t="s">
        <v>19</v>
      </c>
      <c r="F333" s="242" t="s">
        <v>154</v>
      </c>
      <c r="G333" s="240"/>
      <c r="H333" s="243">
        <v>3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AT333" s="249" t="s">
        <v>127</v>
      </c>
      <c r="AU333" s="249" t="s">
        <v>82</v>
      </c>
      <c r="AV333" s="13" t="s">
        <v>123</v>
      </c>
      <c r="AW333" s="13" t="s">
        <v>34</v>
      </c>
      <c r="AX333" s="13" t="s">
        <v>80</v>
      </c>
      <c r="AY333" s="249" t="s">
        <v>116</v>
      </c>
    </row>
    <row r="334" s="1" customFormat="1" ht="16.5" customHeight="1">
      <c r="B334" s="39"/>
      <c r="C334" s="212" t="s">
        <v>437</v>
      </c>
      <c r="D334" s="212" t="s">
        <v>118</v>
      </c>
      <c r="E334" s="213" t="s">
        <v>438</v>
      </c>
      <c r="F334" s="214" t="s">
        <v>439</v>
      </c>
      <c r="G334" s="215" t="s">
        <v>121</v>
      </c>
      <c r="H334" s="216">
        <v>18</v>
      </c>
      <c r="I334" s="217"/>
      <c r="J334" s="218">
        <f>ROUND(I334*H334,2)</f>
        <v>0</v>
      </c>
      <c r="K334" s="214" t="s">
        <v>122</v>
      </c>
      <c r="L334" s="44"/>
      <c r="M334" s="219" t="s">
        <v>19</v>
      </c>
      <c r="N334" s="220" t="s">
        <v>44</v>
      </c>
      <c r="O334" s="84"/>
      <c r="P334" s="221">
        <f>O334*H334</f>
        <v>0</v>
      </c>
      <c r="Q334" s="221">
        <v>0.0063899999999999998</v>
      </c>
      <c r="R334" s="221">
        <f>Q334*H334</f>
        <v>0.11502</v>
      </c>
      <c r="S334" s="221">
        <v>0</v>
      </c>
      <c r="T334" s="222">
        <f>S334*H334</f>
        <v>0</v>
      </c>
      <c r="AR334" s="223" t="s">
        <v>123</v>
      </c>
      <c r="AT334" s="223" t="s">
        <v>118</v>
      </c>
      <c r="AU334" s="223" t="s">
        <v>82</v>
      </c>
      <c r="AY334" s="18" t="s">
        <v>116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8" t="s">
        <v>80</v>
      </c>
      <c r="BK334" s="224">
        <f>ROUND(I334*H334,2)</f>
        <v>0</v>
      </c>
      <c r="BL334" s="18" t="s">
        <v>123</v>
      </c>
      <c r="BM334" s="223" t="s">
        <v>440</v>
      </c>
    </row>
    <row r="335" s="14" customFormat="1">
      <c r="B335" s="250"/>
      <c r="C335" s="251"/>
      <c r="D335" s="225" t="s">
        <v>127</v>
      </c>
      <c r="E335" s="252" t="s">
        <v>19</v>
      </c>
      <c r="F335" s="253" t="s">
        <v>441</v>
      </c>
      <c r="G335" s="251"/>
      <c r="H335" s="252" t="s">
        <v>19</v>
      </c>
      <c r="I335" s="254"/>
      <c r="J335" s="251"/>
      <c r="K335" s="251"/>
      <c r="L335" s="255"/>
      <c r="M335" s="256"/>
      <c r="N335" s="257"/>
      <c r="O335" s="257"/>
      <c r="P335" s="257"/>
      <c r="Q335" s="257"/>
      <c r="R335" s="257"/>
      <c r="S335" s="257"/>
      <c r="T335" s="258"/>
      <c r="AT335" s="259" t="s">
        <v>127</v>
      </c>
      <c r="AU335" s="259" t="s">
        <v>82</v>
      </c>
      <c r="AV335" s="14" t="s">
        <v>80</v>
      </c>
      <c r="AW335" s="14" t="s">
        <v>34</v>
      </c>
      <c r="AX335" s="14" t="s">
        <v>73</v>
      </c>
      <c r="AY335" s="259" t="s">
        <v>116</v>
      </c>
    </row>
    <row r="336" s="14" customFormat="1">
      <c r="B336" s="250"/>
      <c r="C336" s="251"/>
      <c r="D336" s="225" t="s">
        <v>127</v>
      </c>
      <c r="E336" s="252" t="s">
        <v>19</v>
      </c>
      <c r="F336" s="253" t="s">
        <v>442</v>
      </c>
      <c r="G336" s="251"/>
      <c r="H336" s="252" t="s">
        <v>19</v>
      </c>
      <c r="I336" s="254"/>
      <c r="J336" s="251"/>
      <c r="K336" s="251"/>
      <c r="L336" s="255"/>
      <c r="M336" s="256"/>
      <c r="N336" s="257"/>
      <c r="O336" s="257"/>
      <c r="P336" s="257"/>
      <c r="Q336" s="257"/>
      <c r="R336" s="257"/>
      <c r="S336" s="257"/>
      <c r="T336" s="258"/>
      <c r="AT336" s="259" t="s">
        <v>127</v>
      </c>
      <c r="AU336" s="259" t="s">
        <v>82</v>
      </c>
      <c r="AV336" s="14" t="s">
        <v>80</v>
      </c>
      <c r="AW336" s="14" t="s">
        <v>34</v>
      </c>
      <c r="AX336" s="14" t="s">
        <v>73</v>
      </c>
      <c r="AY336" s="259" t="s">
        <v>116</v>
      </c>
    </row>
    <row r="337" s="12" customFormat="1">
      <c r="B337" s="228"/>
      <c r="C337" s="229"/>
      <c r="D337" s="225" t="s">
        <v>127</v>
      </c>
      <c r="E337" s="230" t="s">
        <v>19</v>
      </c>
      <c r="F337" s="231" t="s">
        <v>443</v>
      </c>
      <c r="G337" s="229"/>
      <c r="H337" s="232">
        <v>18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127</v>
      </c>
      <c r="AU337" s="238" t="s">
        <v>82</v>
      </c>
      <c r="AV337" s="12" t="s">
        <v>82</v>
      </c>
      <c r="AW337" s="12" t="s">
        <v>34</v>
      </c>
      <c r="AX337" s="12" t="s">
        <v>80</v>
      </c>
      <c r="AY337" s="238" t="s">
        <v>116</v>
      </c>
    </row>
    <row r="338" s="11" customFormat="1" ht="22.8" customHeight="1">
      <c r="B338" s="196"/>
      <c r="C338" s="197"/>
      <c r="D338" s="198" t="s">
        <v>72</v>
      </c>
      <c r="E338" s="210" t="s">
        <v>142</v>
      </c>
      <c r="F338" s="210" t="s">
        <v>444</v>
      </c>
      <c r="G338" s="197"/>
      <c r="H338" s="197"/>
      <c r="I338" s="200"/>
      <c r="J338" s="211">
        <f>BK338</f>
        <v>0</v>
      </c>
      <c r="K338" s="197"/>
      <c r="L338" s="202"/>
      <c r="M338" s="203"/>
      <c r="N338" s="204"/>
      <c r="O338" s="204"/>
      <c r="P338" s="205">
        <f>SUM(P339:P398)</f>
        <v>0</v>
      </c>
      <c r="Q338" s="204"/>
      <c r="R338" s="205">
        <f>SUM(R339:R398)</f>
        <v>1.3971</v>
      </c>
      <c r="S338" s="204"/>
      <c r="T338" s="206">
        <f>SUM(T339:T398)</f>
        <v>0</v>
      </c>
      <c r="AR338" s="207" t="s">
        <v>80</v>
      </c>
      <c r="AT338" s="208" t="s">
        <v>72</v>
      </c>
      <c r="AU338" s="208" t="s">
        <v>80</v>
      </c>
      <c r="AY338" s="207" t="s">
        <v>116</v>
      </c>
      <c r="BK338" s="209">
        <f>SUM(BK339:BK398)</f>
        <v>0</v>
      </c>
    </row>
    <row r="339" s="1" customFormat="1" ht="16.5" customHeight="1">
      <c r="B339" s="39"/>
      <c r="C339" s="212" t="s">
        <v>445</v>
      </c>
      <c r="D339" s="212" t="s">
        <v>118</v>
      </c>
      <c r="E339" s="213" t="s">
        <v>446</v>
      </c>
      <c r="F339" s="214" t="s">
        <v>447</v>
      </c>
      <c r="G339" s="215" t="s">
        <v>121</v>
      </c>
      <c r="H339" s="216">
        <v>11.199999999999999</v>
      </c>
      <c r="I339" s="217"/>
      <c r="J339" s="218">
        <f>ROUND(I339*H339,2)</f>
        <v>0</v>
      </c>
      <c r="K339" s="214" t="s">
        <v>122</v>
      </c>
      <c r="L339" s="44"/>
      <c r="M339" s="219" t="s">
        <v>19</v>
      </c>
      <c r="N339" s="220" t="s">
        <v>44</v>
      </c>
      <c r="O339" s="84"/>
      <c r="P339" s="221">
        <f>O339*H339</f>
        <v>0</v>
      </c>
      <c r="Q339" s="221">
        <v>0</v>
      </c>
      <c r="R339" s="221">
        <f>Q339*H339</f>
        <v>0</v>
      </c>
      <c r="S339" s="221">
        <v>0</v>
      </c>
      <c r="T339" s="222">
        <f>S339*H339</f>
        <v>0</v>
      </c>
      <c r="AR339" s="223" t="s">
        <v>123</v>
      </c>
      <c r="AT339" s="223" t="s">
        <v>118</v>
      </c>
      <c r="AU339" s="223" t="s">
        <v>82</v>
      </c>
      <c r="AY339" s="18" t="s">
        <v>116</v>
      </c>
      <c r="BE339" s="224">
        <f>IF(N339="základní",J339,0)</f>
        <v>0</v>
      </c>
      <c r="BF339" s="224">
        <f>IF(N339="snížená",J339,0)</f>
        <v>0</v>
      </c>
      <c r="BG339" s="224">
        <f>IF(N339="zákl. přenesená",J339,0)</f>
        <v>0</v>
      </c>
      <c r="BH339" s="224">
        <f>IF(N339="sníž. přenesená",J339,0)</f>
        <v>0</v>
      </c>
      <c r="BI339" s="224">
        <f>IF(N339="nulová",J339,0)</f>
        <v>0</v>
      </c>
      <c r="BJ339" s="18" t="s">
        <v>80</v>
      </c>
      <c r="BK339" s="224">
        <f>ROUND(I339*H339,2)</f>
        <v>0</v>
      </c>
      <c r="BL339" s="18" t="s">
        <v>123</v>
      </c>
      <c r="BM339" s="223" t="s">
        <v>448</v>
      </c>
    </row>
    <row r="340" s="12" customFormat="1">
      <c r="B340" s="228"/>
      <c r="C340" s="229"/>
      <c r="D340" s="225" t="s">
        <v>127</v>
      </c>
      <c r="E340" s="230" t="s">
        <v>19</v>
      </c>
      <c r="F340" s="231" t="s">
        <v>449</v>
      </c>
      <c r="G340" s="229"/>
      <c r="H340" s="232">
        <v>11.199999999999999</v>
      </c>
      <c r="I340" s="233"/>
      <c r="J340" s="229"/>
      <c r="K340" s="229"/>
      <c r="L340" s="234"/>
      <c r="M340" s="235"/>
      <c r="N340" s="236"/>
      <c r="O340" s="236"/>
      <c r="P340" s="236"/>
      <c r="Q340" s="236"/>
      <c r="R340" s="236"/>
      <c r="S340" s="236"/>
      <c r="T340" s="237"/>
      <c r="AT340" s="238" t="s">
        <v>127</v>
      </c>
      <c r="AU340" s="238" t="s">
        <v>82</v>
      </c>
      <c r="AV340" s="12" t="s">
        <v>82</v>
      </c>
      <c r="AW340" s="12" t="s">
        <v>34</v>
      </c>
      <c r="AX340" s="12" t="s">
        <v>80</v>
      </c>
      <c r="AY340" s="238" t="s">
        <v>116</v>
      </c>
    </row>
    <row r="341" s="1" customFormat="1" ht="16.5" customHeight="1">
      <c r="B341" s="39"/>
      <c r="C341" s="212" t="s">
        <v>450</v>
      </c>
      <c r="D341" s="212" t="s">
        <v>118</v>
      </c>
      <c r="E341" s="213" t="s">
        <v>451</v>
      </c>
      <c r="F341" s="214" t="s">
        <v>452</v>
      </c>
      <c r="G341" s="215" t="s">
        <v>121</v>
      </c>
      <c r="H341" s="216">
        <v>527.79999999999995</v>
      </c>
      <c r="I341" s="217"/>
      <c r="J341" s="218">
        <f>ROUND(I341*H341,2)</f>
        <v>0</v>
      </c>
      <c r="K341" s="214" t="s">
        <v>122</v>
      </c>
      <c r="L341" s="44"/>
      <c r="M341" s="219" t="s">
        <v>19</v>
      </c>
      <c r="N341" s="220" t="s">
        <v>44</v>
      </c>
      <c r="O341" s="84"/>
      <c r="P341" s="221">
        <f>O341*H341</f>
        <v>0</v>
      </c>
      <c r="Q341" s="221">
        <v>0</v>
      </c>
      <c r="R341" s="221">
        <f>Q341*H341</f>
        <v>0</v>
      </c>
      <c r="S341" s="221">
        <v>0</v>
      </c>
      <c r="T341" s="222">
        <f>S341*H341</f>
        <v>0</v>
      </c>
      <c r="AR341" s="223" t="s">
        <v>123</v>
      </c>
      <c r="AT341" s="223" t="s">
        <v>118</v>
      </c>
      <c r="AU341" s="223" t="s">
        <v>82</v>
      </c>
      <c r="AY341" s="18" t="s">
        <v>116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8" t="s">
        <v>80</v>
      </c>
      <c r="BK341" s="224">
        <f>ROUND(I341*H341,2)</f>
        <v>0</v>
      </c>
      <c r="BL341" s="18" t="s">
        <v>123</v>
      </c>
      <c r="BM341" s="223" t="s">
        <v>453</v>
      </c>
    </row>
    <row r="342" s="12" customFormat="1">
      <c r="B342" s="228"/>
      <c r="C342" s="229"/>
      <c r="D342" s="225" t="s">
        <v>127</v>
      </c>
      <c r="E342" s="230" t="s">
        <v>19</v>
      </c>
      <c r="F342" s="231" t="s">
        <v>454</v>
      </c>
      <c r="G342" s="229"/>
      <c r="H342" s="232">
        <v>527.79999999999995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127</v>
      </c>
      <c r="AU342" s="238" t="s">
        <v>82</v>
      </c>
      <c r="AV342" s="12" t="s">
        <v>82</v>
      </c>
      <c r="AW342" s="12" t="s">
        <v>34</v>
      </c>
      <c r="AX342" s="12" t="s">
        <v>80</v>
      </c>
      <c r="AY342" s="238" t="s">
        <v>116</v>
      </c>
    </row>
    <row r="343" s="1" customFormat="1" ht="16.5" customHeight="1">
      <c r="B343" s="39"/>
      <c r="C343" s="212" t="s">
        <v>455</v>
      </c>
      <c r="D343" s="212" t="s">
        <v>118</v>
      </c>
      <c r="E343" s="213" t="s">
        <v>456</v>
      </c>
      <c r="F343" s="214" t="s">
        <v>457</v>
      </c>
      <c r="G343" s="215" t="s">
        <v>121</v>
      </c>
      <c r="H343" s="216">
        <v>2.7000000000000002</v>
      </c>
      <c r="I343" s="217"/>
      <c r="J343" s="218">
        <f>ROUND(I343*H343,2)</f>
        <v>0</v>
      </c>
      <c r="K343" s="214" t="s">
        <v>122</v>
      </c>
      <c r="L343" s="44"/>
      <c r="M343" s="219" t="s">
        <v>19</v>
      </c>
      <c r="N343" s="220" t="s">
        <v>44</v>
      </c>
      <c r="O343" s="84"/>
      <c r="P343" s="221">
        <f>O343*H343</f>
        <v>0</v>
      </c>
      <c r="Q343" s="221">
        <v>0</v>
      </c>
      <c r="R343" s="221">
        <f>Q343*H343</f>
        <v>0</v>
      </c>
      <c r="S343" s="221">
        <v>0</v>
      </c>
      <c r="T343" s="222">
        <f>S343*H343</f>
        <v>0</v>
      </c>
      <c r="AR343" s="223" t="s">
        <v>123</v>
      </c>
      <c r="AT343" s="223" t="s">
        <v>118</v>
      </c>
      <c r="AU343" s="223" t="s">
        <v>82</v>
      </c>
      <c r="AY343" s="18" t="s">
        <v>116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8" t="s">
        <v>80</v>
      </c>
      <c r="BK343" s="224">
        <f>ROUND(I343*H343,2)</f>
        <v>0</v>
      </c>
      <c r="BL343" s="18" t="s">
        <v>123</v>
      </c>
      <c r="BM343" s="223" t="s">
        <v>458</v>
      </c>
    </row>
    <row r="344" s="12" customFormat="1">
      <c r="B344" s="228"/>
      <c r="C344" s="229"/>
      <c r="D344" s="225" t="s">
        <v>127</v>
      </c>
      <c r="E344" s="230" t="s">
        <v>19</v>
      </c>
      <c r="F344" s="231" t="s">
        <v>459</v>
      </c>
      <c r="G344" s="229"/>
      <c r="H344" s="232">
        <v>2.7000000000000002</v>
      </c>
      <c r="I344" s="233"/>
      <c r="J344" s="229"/>
      <c r="K344" s="229"/>
      <c r="L344" s="234"/>
      <c r="M344" s="235"/>
      <c r="N344" s="236"/>
      <c r="O344" s="236"/>
      <c r="P344" s="236"/>
      <c r="Q344" s="236"/>
      <c r="R344" s="236"/>
      <c r="S344" s="236"/>
      <c r="T344" s="237"/>
      <c r="AT344" s="238" t="s">
        <v>127</v>
      </c>
      <c r="AU344" s="238" t="s">
        <v>82</v>
      </c>
      <c r="AV344" s="12" t="s">
        <v>82</v>
      </c>
      <c r="AW344" s="12" t="s">
        <v>34</v>
      </c>
      <c r="AX344" s="12" t="s">
        <v>80</v>
      </c>
      <c r="AY344" s="238" t="s">
        <v>116</v>
      </c>
    </row>
    <row r="345" s="1" customFormat="1" ht="16.5" customHeight="1">
      <c r="B345" s="39"/>
      <c r="C345" s="212" t="s">
        <v>460</v>
      </c>
      <c r="D345" s="212" t="s">
        <v>118</v>
      </c>
      <c r="E345" s="213" t="s">
        <v>461</v>
      </c>
      <c r="F345" s="214" t="s">
        <v>462</v>
      </c>
      <c r="G345" s="215" t="s">
        <v>121</v>
      </c>
      <c r="H345" s="216">
        <v>31.5</v>
      </c>
      <c r="I345" s="217"/>
      <c r="J345" s="218">
        <f>ROUND(I345*H345,2)</f>
        <v>0</v>
      </c>
      <c r="K345" s="214" t="s">
        <v>122</v>
      </c>
      <c r="L345" s="44"/>
      <c r="M345" s="219" t="s">
        <v>19</v>
      </c>
      <c r="N345" s="220" t="s">
        <v>44</v>
      </c>
      <c r="O345" s="84"/>
      <c r="P345" s="221">
        <f>O345*H345</f>
        <v>0</v>
      </c>
      <c r="Q345" s="221">
        <v>0</v>
      </c>
      <c r="R345" s="221">
        <f>Q345*H345</f>
        <v>0</v>
      </c>
      <c r="S345" s="221">
        <v>0</v>
      </c>
      <c r="T345" s="222">
        <f>S345*H345</f>
        <v>0</v>
      </c>
      <c r="AR345" s="223" t="s">
        <v>123</v>
      </c>
      <c r="AT345" s="223" t="s">
        <v>118</v>
      </c>
      <c r="AU345" s="223" t="s">
        <v>82</v>
      </c>
      <c r="AY345" s="18" t="s">
        <v>116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8" t="s">
        <v>80</v>
      </c>
      <c r="BK345" s="224">
        <f>ROUND(I345*H345,2)</f>
        <v>0</v>
      </c>
      <c r="BL345" s="18" t="s">
        <v>123</v>
      </c>
      <c r="BM345" s="223" t="s">
        <v>463</v>
      </c>
    </row>
    <row r="346" s="12" customFormat="1">
      <c r="B346" s="228"/>
      <c r="C346" s="229"/>
      <c r="D346" s="225" t="s">
        <v>127</v>
      </c>
      <c r="E346" s="230" t="s">
        <v>19</v>
      </c>
      <c r="F346" s="231" t="s">
        <v>464</v>
      </c>
      <c r="G346" s="229"/>
      <c r="H346" s="232">
        <v>28.800000000000001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127</v>
      </c>
      <c r="AU346" s="238" t="s">
        <v>82</v>
      </c>
      <c r="AV346" s="12" t="s">
        <v>82</v>
      </c>
      <c r="AW346" s="12" t="s">
        <v>34</v>
      </c>
      <c r="AX346" s="12" t="s">
        <v>73</v>
      </c>
      <c r="AY346" s="238" t="s">
        <v>116</v>
      </c>
    </row>
    <row r="347" s="12" customFormat="1">
      <c r="B347" s="228"/>
      <c r="C347" s="229"/>
      <c r="D347" s="225" t="s">
        <v>127</v>
      </c>
      <c r="E347" s="230" t="s">
        <v>19</v>
      </c>
      <c r="F347" s="231" t="s">
        <v>465</v>
      </c>
      <c r="G347" s="229"/>
      <c r="H347" s="232">
        <v>2.7000000000000002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127</v>
      </c>
      <c r="AU347" s="238" t="s">
        <v>82</v>
      </c>
      <c r="AV347" s="12" t="s">
        <v>82</v>
      </c>
      <c r="AW347" s="12" t="s">
        <v>34</v>
      </c>
      <c r="AX347" s="12" t="s">
        <v>73</v>
      </c>
      <c r="AY347" s="238" t="s">
        <v>116</v>
      </c>
    </row>
    <row r="348" s="13" customFormat="1">
      <c r="B348" s="239"/>
      <c r="C348" s="240"/>
      <c r="D348" s="225" t="s">
        <v>127</v>
      </c>
      <c r="E348" s="241" t="s">
        <v>19</v>
      </c>
      <c r="F348" s="242" t="s">
        <v>154</v>
      </c>
      <c r="G348" s="240"/>
      <c r="H348" s="243">
        <v>31.5</v>
      </c>
      <c r="I348" s="244"/>
      <c r="J348" s="240"/>
      <c r="K348" s="240"/>
      <c r="L348" s="245"/>
      <c r="M348" s="246"/>
      <c r="N348" s="247"/>
      <c r="O348" s="247"/>
      <c r="P348" s="247"/>
      <c r="Q348" s="247"/>
      <c r="R348" s="247"/>
      <c r="S348" s="247"/>
      <c r="T348" s="248"/>
      <c r="AT348" s="249" t="s">
        <v>127</v>
      </c>
      <c r="AU348" s="249" t="s">
        <v>82</v>
      </c>
      <c r="AV348" s="13" t="s">
        <v>123</v>
      </c>
      <c r="AW348" s="13" t="s">
        <v>34</v>
      </c>
      <c r="AX348" s="13" t="s">
        <v>80</v>
      </c>
      <c r="AY348" s="249" t="s">
        <v>116</v>
      </c>
    </row>
    <row r="349" s="1" customFormat="1" ht="16.5" customHeight="1">
      <c r="B349" s="39"/>
      <c r="C349" s="212" t="s">
        <v>466</v>
      </c>
      <c r="D349" s="212" t="s">
        <v>118</v>
      </c>
      <c r="E349" s="213" t="s">
        <v>467</v>
      </c>
      <c r="F349" s="214" t="s">
        <v>468</v>
      </c>
      <c r="G349" s="215" t="s">
        <v>121</v>
      </c>
      <c r="H349" s="216">
        <v>567</v>
      </c>
      <c r="I349" s="217"/>
      <c r="J349" s="218">
        <f>ROUND(I349*H349,2)</f>
        <v>0</v>
      </c>
      <c r="K349" s="214" t="s">
        <v>122</v>
      </c>
      <c r="L349" s="44"/>
      <c r="M349" s="219" t="s">
        <v>19</v>
      </c>
      <c r="N349" s="220" t="s">
        <v>44</v>
      </c>
      <c r="O349" s="84"/>
      <c r="P349" s="221">
        <f>O349*H349</f>
        <v>0</v>
      </c>
      <c r="Q349" s="221">
        <v>0</v>
      </c>
      <c r="R349" s="221">
        <f>Q349*H349</f>
        <v>0</v>
      </c>
      <c r="S349" s="221">
        <v>0</v>
      </c>
      <c r="T349" s="222">
        <f>S349*H349</f>
        <v>0</v>
      </c>
      <c r="AR349" s="223" t="s">
        <v>123</v>
      </c>
      <c r="AT349" s="223" t="s">
        <v>118</v>
      </c>
      <c r="AU349" s="223" t="s">
        <v>82</v>
      </c>
      <c r="AY349" s="18" t="s">
        <v>116</v>
      </c>
      <c r="BE349" s="224">
        <f>IF(N349="základní",J349,0)</f>
        <v>0</v>
      </c>
      <c r="BF349" s="224">
        <f>IF(N349="snížená",J349,0)</f>
        <v>0</v>
      </c>
      <c r="BG349" s="224">
        <f>IF(N349="zákl. přenesená",J349,0)</f>
        <v>0</v>
      </c>
      <c r="BH349" s="224">
        <f>IF(N349="sníž. přenesená",J349,0)</f>
        <v>0</v>
      </c>
      <c r="BI349" s="224">
        <f>IF(N349="nulová",J349,0)</f>
        <v>0</v>
      </c>
      <c r="BJ349" s="18" t="s">
        <v>80</v>
      </c>
      <c r="BK349" s="224">
        <f>ROUND(I349*H349,2)</f>
        <v>0</v>
      </c>
      <c r="BL349" s="18" t="s">
        <v>123</v>
      </c>
      <c r="BM349" s="223" t="s">
        <v>469</v>
      </c>
    </row>
    <row r="350" s="12" customFormat="1">
      <c r="B350" s="228"/>
      <c r="C350" s="229"/>
      <c r="D350" s="225" t="s">
        <v>127</v>
      </c>
      <c r="E350" s="230" t="s">
        <v>19</v>
      </c>
      <c r="F350" s="231" t="s">
        <v>470</v>
      </c>
      <c r="G350" s="229"/>
      <c r="H350" s="232">
        <v>11.199999999999999</v>
      </c>
      <c r="I350" s="233"/>
      <c r="J350" s="229"/>
      <c r="K350" s="229"/>
      <c r="L350" s="234"/>
      <c r="M350" s="235"/>
      <c r="N350" s="236"/>
      <c r="O350" s="236"/>
      <c r="P350" s="236"/>
      <c r="Q350" s="236"/>
      <c r="R350" s="236"/>
      <c r="S350" s="236"/>
      <c r="T350" s="237"/>
      <c r="AT350" s="238" t="s">
        <v>127</v>
      </c>
      <c r="AU350" s="238" t="s">
        <v>82</v>
      </c>
      <c r="AV350" s="12" t="s">
        <v>82</v>
      </c>
      <c r="AW350" s="12" t="s">
        <v>34</v>
      </c>
      <c r="AX350" s="12" t="s">
        <v>73</v>
      </c>
      <c r="AY350" s="238" t="s">
        <v>116</v>
      </c>
    </row>
    <row r="351" s="12" customFormat="1">
      <c r="B351" s="228"/>
      <c r="C351" s="229"/>
      <c r="D351" s="225" t="s">
        <v>127</v>
      </c>
      <c r="E351" s="230" t="s">
        <v>19</v>
      </c>
      <c r="F351" s="231" t="s">
        <v>471</v>
      </c>
      <c r="G351" s="229"/>
      <c r="H351" s="232">
        <v>527.79999999999995</v>
      </c>
      <c r="I351" s="233"/>
      <c r="J351" s="229"/>
      <c r="K351" s="229"/>
      <c r="L351" s="234"/>
      <c r="M351" s="235"/>
      <c r="N351" s="236"/>
      <c r="O351" s="236"/>
      <c r="P351" s="236"/>
      <c r="Q351" s="236"/>
      <c r="R351" s="236"/>
      <c r="S351" s="236"/>
      <c r="T351" s="237"/>
      <c r="AT351" s="238" t="s">
        <v>127</v>
      </c>
      <c r="AU351" s="238" t="s">
        <v>82</v>
      </c>
      <c r="AV351" s="12" t="s">
        <v>82</v>
      </c>
      <c r="AW351" s="12" t="s">
        <v>34</v>
      </c>
      <c r="AX351" s="12" t="s">
        <v>73</v>
      </c>
      <c r="AY351" s="238" t="s">
        <v>116</v>
      </c>
    </row>
    <row r="352" s="12" customFormat="1">
      <c r="B352" s="228"/>
      <c r="C352" s="229"/>
      <c r="D352" s="225" t="s">
        <v>127</v>
      </c>
      <c r="E352" s="230" t="s">
        <v>19</v>
      </c>
      <c r="F352" s="231" t="s">
        <v>472</v>
      </c>
      <c r="G352" s="229"/>
      <c r="H352" s="232">
        <v>14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127</v>
      </c>
      <c r="AU352" s="238" t="s">
        <v>82</v>
      </c>
      <c r="AV352" s="12" t="s">
        <v>82</v>
      </c>
      <c r="AW352" s="12" t="s">
        <v>34</v>
      </c>
      <c r="AX352" s="12" t="s">
        <v>73</v>
      </c>
      <c r="AY352" s="238" t="s">
        <v>116</v>
      </c>
    </row>
    <row r="353" s="12" customFormat="1">
      <c r="B353" s="228"/>
      <c r="C353" s="229"/>
      <c r="D353" s="225" t="s">
        <v>127</v>
      </c>
      <c r="E353" s="230" t="s">
        <v>19</v>
      </c>
      <c r="F353" s="231" t="s">
        <v>473</v>
      </c>
      <c r="G353" s="229"/>
      <c r="H353" s="232">
        <v>14</v>
      </c>
      <c r="I353" s="233"/>
      <c r="J353" s="229"/>
      <c r="K353" s="229"/>
      <c r="L353" s="234"/>
      <c r="M353" s="235"/>
      <c r="N353" s="236"/>
      <c r="O353" s="236"/>
      <c r="P353" s="236"/>
      <c r="Q353" s="236"/>
      <c r="R353" s="236"/>
      <c r="S353" s="236"/>
      <c r="T353" s="237"/>
      <c r="AT353" s="238" t="s">
        <v>127</v>
      </c>
      <c r="AU353" s="238" t="s">
        <v>82</v>
      </c>
      <c r="AV353" s="12" t="s">
        <v>82</v>
      </c>
      <c r="AW353" s="12" t="s">
        <v>34</v>
      </c>
      <c r="AX353" s="12" t="s">
        <v>73</v>
      </c>
      <c r="AY353" s="238" t="s">
        <v>116</v>
      </c>
    </row>
    <row r="354" s="13" customFormat="1">
      <c r="B354" s="239"/>
      <c r="C354" s="240"/>
      <c r="D354" s="225" t="s">
        <v>127</v>
      </c>
      <c r="E354" s="241" t="s">
        <v>19</v>
      </c>
      <c r="F354" s="242" t="s">
        <v>154</v>
      </c>
      <c r="G354" s="240"/>
      <c r="H354" s="243">
        <v>567</v>
      </c>
      <c r="I354" s="244"/>
      <c r="J354" s="240"/>
      <c r="K354" s="240"/>
      <c r="L354" s="245"/>
      <c r="M354" s="246"/>
      <c r="N354" s="247"/>
      <c r="O354" s="247"/>
      <c r="P354" s="247"/>
      <c r="Q354" s="247"/>
      <c r="R354" s="247"/>
      <c r="S354" s="247"/>
      <c r="T354" s="248"/>
      <c r="AT354" s="249" t="s">
        <v>127</v>
      </c>
      <c r="AU354" s="249" t="s">
        <v>82</v>
      </c>
      <c r="AV354" s="13" t="s">
        <v>123</v>
      </c>
      <c r="AW354" s="13" t="s">
        <v>34</v>
      </c>
      <c r="AX354" s="13" t="s">
        <v>80</v>
      </c>
      <c r="AY354" s="249" t="s">
        <v>116</v>
      </c>
    </row>
    <row r="355" s="1" customFormat="1" ht="24" customHeight="1">
      <c r="B355" s="39"/>
      <c r="C355" s="212" t="s">
        <v>474</v>
      </c>
      <c r="D355" s="212" t="s">
        <v>118</v>
      </c>
      <c r="E355" s="213" t="s">
        <v>475</v>
      </c>
      <c r="F355" s="214" t="s">
        <v>476</v>
      </c>
      <c r="G355" s="215" t="s">
        <v>121</v>
      </c>
      <c r="H355" s="216">
        <v>28</v>
      </c>
      <c r="I355" s="217"/>
      <c r="J355" s="218">
        <f>ROUND(I355*H355,2)</f>
        <v>0</v>
      </c>
      <c r="K355" s="214" t="s">
        <v>122</v>
      </c>
      <c r="L355" s="44"/>
      <c r="M355" s="219" t="s">
        <v>19</v>
      </c>
      <c r="N355" s="220" t="s">
        <v>44</v>
      </c>
      <c r="O355" s="84"/>
      <c r="P355" s="221">
        <f>O355*H355</f>
        <v>0</v>
      </c>
      <c r="Q355" s="221">
        <v>0</v>
      </c>
      <c r="R355" s="221">
        <f>Q355*H355</f>
        <v>0</v>
      </c>
      <c r="S355" s="221">
        <v>0</v>
      </c>
      <c r="T355" s="222">
        <f>S355*H355</f>
        <v>0</v>
      </c>
      <c r="AR355" s="223" t="s">
        <v>123</v>
      </c>
      <c r="AT355" s="223" t="s">
        <v>118</v>
      </c>
      <c r="AU355" s="223" t="s">
        <v>82</v>
      </c>
      <c r="AY355" s="18" t="s">
        <v>116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8" t="s">
        <v>80</v>
      </c>
      <c r="BK355" s="224">
        <f>ROUND(I355*H355,2)</f>
        <v>0</v>
      </c>
      <c r="BL355" s="18" t="s">
        <v>123</v>
      </c>
      <c r="BM355" s="223" t="s">
        <v>477</v>
      </c>
    </row>
    <row r="356" s="1" customFormat="1">
      <c r="B356" s="39"/>
      <c r="C356" s="40"/>
      <c r="D356" s="225" t="s">
        <v>125</v>
      </c>
      <c r="E356" s="40"/>
      <c r="F356" s="226" t="s">
        <v>478</v>
      </c>
      <c r="G356" s="40"/>
      <c r="H356" s="40"/>
      <c r="I356" s="136"/>
      <c r="J356" s="40"/>
      <c r="K356" s="40"/>
      <c r="L356" s="44"/>
      <c r="M356" s="227"/>
      <c r="N356" s="84"/>
      <c r="O356" s="84"/>
      <c r="P356" s="84"/>
      <c r="Q356" s="84"/>
      <c r="R356" s="84"/>
      <c r="S356" s="84"/>
      <c r="T356" s="85"/>
      <c r="AT356" s="18" t="s">
        <v>125</v>
      </c>
      <c r="AU356" s="18" t="s">
        <v>82</v>
      </c>
    </row>
    <row r="357" s="12" customFormat="1">
      <c r="B357" s="228"/>
      <c r="C357" s="229"/>
      <c r="D357" s="225" t="s">
        <v>127</v>
      </c>
      <c r="E357" s="230" t="s">
        <v>19</v>
      </c>
      <c r="F357" s="231" t="s">
        <v>479</v>
      </c>
      <c r="G357" s="229"/>
      <c r="H357" s="232">
        <v>14</v>
      </c>
      <c r="I357" s="233"/>
      <c r="J357" s="229"/>
      <c r="K357" s="229"/>
      <c r="L357" s="234"/>
      <c r="M357" s="235"/>
      <c r="N357" s="236"/>
      <c r="O357" s="236"/>
      <c r="P357" s="236"/>
      <c r="Q357" s="236"/>
      <c r="R357" s="236"/>
      <c r="S357" s="236"/>
      <c r="T357" s="237"/>
      <c r="AT357" s="238" t="s">
        <v>127</v>
      </c>
      <c r="AU357" s="238" t="s">
        <v>82</v>
      </c>
      <c r="AV357" s="12" t="s">
        <v>82</v>
      </c>
      <c r="AW357" s="12" t="s">
        <v>34</v>
      </c>
      <c r="AX357" s="12" t="s">
        <v>73</v>
      </c>
      <c r="AY357" s="238" t="s">
        <v>116</v>
      </c>
    </row>
    <row r="358" s="12" customFormat="1">
      <c r="B358" s="228"/>
      <c r="C358" s="229"/>
      <c r="D358" s="225" t="s">
        <v>127</v>
      </c>
      <c r="E358" s="230" t="s">
        <v>19</v>
      </c>
      <c r="F358" s="231" t="s">
        <v>480</v>
      </c>
      <c r="G358" s="229"/>
      <c r="H358" s="232">
        <v>14</v>
      </c>
      <c r="I358" s="233"/>
      <c r="J358" s="229"/>
      <c r="K358" s="229"/>
      <c r="L358" s="234"/>
      <c r="M358" s="235"/>
      <c r="N358" s="236"/>
      <c r="O358" s="236"/>
      <c r="P358" s="236"/>
      <c r="Q358" s="236"/>
      <c r="R358" s="236"/>
      <c r="S358" s="236"/>
      <c r="T358" s="237"/>
      <c r="AT358" s="238" t="s">
        <v>127</v>
      </c>
      <c r="AU358" s="238" t="s">
        <v>82</v>
      </c>
      <c r="AV358" s="12" t="s">
        <v>82</v>
      </c>
      <c r="AW358" s="12" t="s">
        <v>34</v>
      </c>
      <c r="AX358" s="12" t="s">
        <v>73</v>
      </c>
      <c r="AY358" s="238" t="s">
        <v>116</v>
      </c>
    </row>
    <row r="359" s="13" customFormat="1">
      <c r="B359" s="239"/>
      <c r="C359" s="240"/>
      <c r="D359" s="225" t="s">
        <v>127</v>
      </c>
      <c r="E359" s="241" t="s">
        <v>19</v>
      </c>
      <c r="F359" s="242" t="s">
        <v>154</v>
      </c>
      <c r="G359" s="240"/>
      <c r="H359" s="243">
        <v>28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AT359" s="249" t="s">
        <v>127</v>
      </c>
      <c r="AU359" s="249" t="s">
        <v>82</v>
      </c>
      <c r="AV359" s="13" t="s">
        <v>123</v>
      </c>
      <c r="AW359" s="13" t="s">
        <v>34</v>
      </c>
      <c r="AX359" s="13" t="s">
        <v>80</v>
      </c>
      <c r="AY359" s="249" t="s">
        <v>116</v>
      </c>
    </row>
    <row r="360" s="1" customFormat="1" ht="24" customHeight="1">
      <c r="B360" s="39"/>
      <c r="C360" s="212" t="s">
        <v>481</v>
      </c>
      <c r="D360" s="212" t="s">
        <v>118</v>
      </c>
      <c r="E360" s="213" t="s">
        <v>482</v>
      </c>
      <c r="F360" s="214" t="s">
        <v>483</v>
      </c>
      <c r="G360" s="215" t="s">
        <v>121</v>
      </c>
      <c r="H360" s="216">
        <v>15.199999999999999</v>
      </c>
      <c r="I360" s="217"/>
      <c r="J360" s="218">
        <f>ROUND(I360*H360,2)</f>
        <v>0</v>
      </c>
      <c r="K360" s="214" t="s">
        <v>122</v>
      </c>
      <c r="L360" s="44"/>
      <c r="M360" s="219" t="s">
        <v>19</v>
      </c>
      <c r="N360" s="220" t="s">
        <v>44</v>
      </c>
      <c r="O360" s="84"/>
      <c r="P360" s="221">
        <f>O360*H360</f>
        <v>0</v>
      </c>
      <c r="Q360" s="221">
        <v>0</v>
      </c>
      <c r="R360" s="221">
        <f>Q360*H360</f>
        <v>0</v>
      </c>
      <c r="S360" s="221">
        <v>0</v>
      </c>
      <c r="T360" s="222">
        <f>S360*H360</f>
        <v>0</v>
      </c>
      <c r="AR360" s="223" t="s">
        <v>123</v>
      </c>
      <c r="AT360" s="223" t="s">
        <v>118</v>
      </c>
      <c r="AU360" s="223" t="s">
        <v>82</v>
      </c>
      <c r="AY360" s="18" t="s">
        <v>116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8" t="s">
        <v>80</v>
      </c>
      <c r="BK360" s="224">
        <f>ROUND(I360*H360,2)</f>
        <v>0</v>
      </c>
      <c r="BL360" s="18" t="s">
        <v>123</v>
      </c>
      <c r="BM360" s="223" t="s">
        <v>484</v>
      </c>
    </row>
    <row r="361" s="1" customFormat="1">
      <c r="B361" s="39"/>
      <c r="C361" s="40"/>
      <c r="D361" s="225" t="s">
        <v>125</v>
      </c>
      <c r="E361" s="40"/>
      <c r="F361" s="226" t="s">
        <v>478</v>
      </c>
      <c r="G361" s="40"/>
      <c r="H361" s="40"/>
      <c r="I361" s="136"/>
      <c r="J361" s="40"/>
      <c r="K361" s="40"/>
      <c r="L361" s="44"/>
      <c r="M361" s="227"/>
      <c r="N361" s="84"/>
      <c r="O361" s="84"/>
      <c r="P361" s="84"/>
      <c r="Q361" s="84"/>
      <c r="R361" s="84"/>
      <c r="S361" s="84"/>
      <c r="T361" s="85"/>
      <c r="AT361" s="18" t="s">
        <v>125</v>
      </c>
      <c r="AU361" s="18" t="s">
        <v>82</v>
      </c>
    </row>
    <row r="362" s="12" customFormat="1">
      <c r="B362" s="228"/>
      <c r="C362" s="229"/>
      <c r="D362" s="225" t="s">
        <v>127</v>
      </c>
      <c r="E362" s="230" t="s">
        <v>19</v>
      </c>
      <c r="F362" s="231" t="s">
        <v>485</v>
      </c>
      <c r="G362" s="229"/>
      <c r="H362" s="232">
        <v>15.199999999999999</v>
      </c>
      <c r="I362" s="233"/>
      <c r="J362" s="229"/>
      <c r="K362" s="229"/>
      <c r="L362" s="234"/>
      <c r="M362" s="235"/>
      <c r="N362" s="236"/>
      <c r="O362" s="236"/>
      <c r="P362" s="236"/>
      <c r="Q362" s="236"/>
      <c r="R362" s="236"/>
      <c r="S362" s="236"/>
      <c r="T362" s="237"/>
      <c r="AT362" s="238" t="s">
        <v>127</v>
      </c>
      <c r="AU362" s="238" t="s">
        <v>82</v>
      </c>
      <c r="AV362" s="12" t="s">
        <v>82</v>
      </c>
      <c r="AW362" s="12" t="s">
        <v>34</v>
      </c>
      <c r="AX362" s="12" t="s">
        <v>80</v>
      </c>
      <c r="AY362" s="238" t="s">
        <v>116</v>
      </c>
    </row>
    <row r="363" s="1" customFormat="1" ht="16.5" customHeight="1">
      <c r="B363" s="39"/>
      <c r="C363" s="212" t="s">
        <v>486</v>
      </c>
      <c r="D363" s="212" t="s">
        <v>118</v>
      </c>
      <c r="E363" s="213" t="s">
        <v>487</v>
      </c>
      <c r="F363" s="214" t="s">
        <v>488</v>
      </c>
      <c r="G363" s="215" t="s">
        <v>121</v>
      </c>
      <c r="H363" s="216">
        <v>43.200000000000003</v>
      </c>
      <c r="I363" s="217"/>
      <c r="J363" s="218">
        <f>ROUND(I363*H363,2)</f>
        <v>0</v>
      </c>
      <c r="K363" s="214" t="s">
        <v>122</v>
      </c>
      <c r="L363" s="44"/>
      <c r="M363" s="219" t="s">
        <v>19</v>
      </c>
      <c r="N363" s="220" t="s">
        <v>44</v>
      </c>
      <c r="O363" s="84"/>
      <c r="P363" s="221">
        <f>O363*H363</f>
        <v>0</v>
      </c>
      <c r="Q363" s="221">
        <v>0</v>
      </c>
      <c r="R363" s="221">
        <f>Q363*H363</f>
        <v>0</v>
      </c>
      <c r="S363" s="221">
        <v>0</v>
      </c>
      <c r="T363" s="222">
        <f>S363*H363</f>
        <v>0</v>
      </c>
      <c r="AR363" s="223" t="s">
        <v>123</v>
      </c>
      <c r="AT363" s="223" t="s">
        <v>118</v>
      </c>
      <c r="AU363" s="223" t="s">
        <v>82</v>
      </c>
      <c r="AY363" s="18" t="s">
        <v>116</v>
      </c>
      <c r="BE363" s="224">
        <f>IF(N363="základní",J363,0)</f>
        <v>0</v>
      </c>
      <c r="BF363" s="224">
        <f>IF(N363="snížená",J363,0)</f>
        <v>0</v>
      </c>
      <c r="BG363" s="224">
        <f>IF(N363="zákl. přenesená",J363,0)</f>
        <v>0</v>
      </c>
      <c r="BH363" s="224">
        <f>IF(N363="sníž. přenesená",J363,0)</f>
        <v>0</v>
      </c>
      <c r="BI363" s="224">
        <f>IF(N363="nulová",J363,0)</f>
        <v>0</v>
      </c>
      <c r="BJ363" s="18" t="s">
        <v>80</v>
      </c>
      <c r="BK363" s="224">
        <f>ROUND(I363*H363,2)</f>
        <v>0</v>
      </c>
      <c r="BL363" s="18" t="s">
        <v>123</v>
      </c>
      <c r="BM363" s="223" t="s">
        <v>489</v>
      </c>
    </row>
    <row r="364" s="12" customFormat="1">
      <c r="B364" s="228"/>
      <c r="C364" s="229"/>
      <c r="D364" s="225" t="s">
        <v>127</v>
      </c>
      <c r="E364" s="230" t="s">
        <v>19</v>
      </c>
      <c r="F364" s="231" t="s">
        <v>490</v>
      </c>
      <c r="G364" s="229"/>
      <c r="H364" s="232">
        <v>15.199999999999999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127</v>
      </c>
      <c r="AU364" s="238" t="s">
        <v>82</v>
      </c>
      <c r="AV364" s="12" t="s">
        <v>82</v>
      </c>
      <c r="AW364" s="12" t="s">
        <v>34</v>
      </c>
      <c r="AX364" s="12" t="s">
        <v>73</v>
      </c>
      <c r="AY364" s="238" t="s">
        <v>116</v>
      </c>
    </row>
    <row r="365" s="12" customFormat="1">
      <c r="B365" s="228"/>
      <c r="C365" s="229"/>
      <c r="D365" s="225" t="s">
        <v>127</v>
      </c>
      <c r="E365" s="230" t="s">
        <v>19</v>
      </c>
      <c r="F365" s="231" t="s">
        <v>491</v>
      </c>
      <c r="G365" s="229"/>
      <c r="H365" s="232">
        <v>14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127</v>
      </c>
      <c r="AU365" s="238" t="s">
        <v>82</v>
      </c>
      <c r="AV365" s="12" t="s">
        <v>82</v>
      </c>
      <c r="AW365" s="12" t="s">
        <v>34</v>
      </c>
      <c r="AX365" s="12" t="s">
        <v>73</v>
      </c>
      <c r="AY365" s="238" t="s">
        <v>116</v>
      </c>
    </row>
    <row r="366" s="12" customFormat="1">
      <c r="B366" s="228"/>
      <c r="C366" s="229"/>
      <c r="D366" s="225" t="s">
        <v>127</v>
      </c>
      <c r="E366" s="230" t="s">
        <v>19</v>
      </c>
      <c r="F366" s="231" t="s">
        <v>492</v>
      </c>
      <c r="G366" s="229"/>
      <c r="H366" s="232">
        <v>14</v>
      </c>
      <c r="I366" s="233"/>
      <c r="J366" s="229"/>
      <c r="K366" s="229"/>
      <c r="L366" s="234"/>
      <c r="M366" s="235"/>
      <c r="N366" s="236"/>
      <c r="O366" s="236"/>
      <c r="P366" s="236"/>
      <c r="Q366" s="236"/>
      <c r="R366" s="236"/>
      <c r="S366" s="236"/>
      <c r="T366" s="237"/>
      <c r="AT366" s="238" t="s">
        <v>127</v>
      </c>
      <c r="AU366" s="238" t="s">
        <v>82</v>
      </c>
      <c r="AV366" s="12" t="s">
        <v>82</v>
      </c>
      <c r="AW366" s="12" t="s">
        <v>34</v>
      </c>
      <c r="AX366" s="12" t="s">
        <v>73</v>
      </c>
      <c r="AY366" s="238" t="s">
        <v>116</v>
      </c>
    </row>
    <row r="367" s="13" customFormat="1">
      <c r="B367" s="239"/>
      <c r="C367" s="240"/>
      <c r="D367" s="225" t="s">
        <v>127</v>
      </c>
      <c r="E367" s="241" t="s">
        <v>19</v>
      </c>
      <c r="F367" s="242" t="s">
        <v>154</v>
      </c>
      <c r="G367" s="240"/>
      <c r="H367" s="243">
        <v>43.200000000000003</v>
      </c>
      <c r="I367" s="244"/>
      <c r="J367" s="240"/>
      <c r="K367" s="240"/>
      <c r="L367" s="245"/>
      <c r="M367" s="246"/>
      <c r="N367" s="247"/>
      <c r="O367" s="247"/>
      <c r="P367" s="247"/>
      <c r="Q367" s="247"/>
      <c r="R367" s="247"/>
      <c r="S367" s="247"/>
      <c r="T367" s="248"/>
      <c r="AT367" s="249" t="s">
        <v>127</v>
      </c>
      <c r="AU367" s="249" t="s">
        <v>82</v>
      </c>
      <c r="AV367" s="13" t="s">
        <v>123</v>
      </c>
      <c r="AW367" s="13" t="s">
        <v>34</v>
      </c>
      <c r="AX367" s="13" t="s">
        <v>80</v>
      </c>
      <c r="AY367" s="249" t="s">
        <v>116</v>
      </c>
    </row>
    <row r="368" s="1" customFormat="1" ht="16.5" customHeight="1">
      <c r="B368" s="39"/>
      <c r="C368" s="212" t="s">
        <v>493</v>
      </c>
      <c r="D368" s="212" t="s">
        <v>118</v>
      </c>
      <c r="E368" s="213" t="s">
        <v>494</v>
      </c>
      <c r="F368" s="214" t="s">
        <v>495</v>
      </c>
      <c r="G368" s="215" t="s">
        <v>121</v>
      </c>
      <c r="H368" s="216">
        <v>43.200000000000003</v>
      </c>
      <c r="I368" s="217"/>
      <c r="J368" s="218">
        <f>ROUND(I368*H368,2)</f>
        <v>0</v>
      </c>
      <c r="K368" s="214" t="s">
        <v>122</v>
      </c>
      <c r="L368" s="44"/>
      <c r="M368" s="219" t="s">
        <v>19</v>
      </c>
      <c r="N368" s="220" t="s">
        <v>44</v>
      </c>
      <c r="O368" s="84"/>
      <c r="P368" s="221">
        <f>O368*H368</f>
        <v>0</v>
      </c>
      <c r="Q368" s="221">
        <v>0</v>
      </c>
      <c r="R368" s="221">
        <f>Q368*H368</f>
        <v>0</v>
      </c>
      <c r="S368" s="221">
        <v>0</v>
      </c>
      <c r="T368" s="222">
        <f>S368*H368</f>
        <v>0</v>
      </c>
      <c r="AR368" s="223" t="s">
        <v>123</v>
      </c>
      <c r="AT368" s="223" t="s">
        <v>118</v>
      </c>
      <c r="AU368" s="223" t="s">
        <v>82</v>
      </c>
      <c r="AY368" s="18" t="s">
        <v>116</v>
      </c>
      <c r="BE368" s="224">
        <f>IF(N368="základní",J368,0)</f>
        <v>0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8" t="s">
        <v>80</v>
      </c>
      <c r="BK368" s="224">
        <f>ROUND(I368*H368,2)</f>
        <v>0</v>
      </c>
      <c r="BL368" s="18" t="s">
        <v>123</v>
      </c>
      <c r="BM368" s="223" t="s">
        <v>496</v>
      </c>
    </row>
    <row r="369" s="12" customFormat="1">
      <c r="B369" s="228"/>
      <c r="C369" s="229"/>
      <c r="D369" s="225" t="s">
        <v>127</v>
      </c>
      <c r="E369" s="230" t="s">
        <v>19</v>
      </c>
      <c r="F369" s="231" t="s">
        <v>490</v>
      </c>
      <c r="G369" s="229"/>
      <c r="H369" s="232">
        <v>15.199999999999999</v>
      </c>
      <c r="I369" s="233"/>
      <c r="J369" s="229"/>
      <c r="K369" s="229"/>
      <c r="L369" s="234"/>
      <c r="M369" s="235"/>
      <c r="N369" s="236"/>
      <c r="O369" s="236"/>
      <c r="P369" s="236"/>
      <c r="Q369" s="236"/>
      <c r="R369" s="236"/>
      <c r="S369" s="236"/>
      <c r="T369" s="237"/>
      <c r="AT369" s="238" t="s">
        <v>127</v>
      </c>
      <c r="AU369" s="238" t="s">
        <v>82</v>
      </c>
      <c r="AV369" s="12" t="s">
        <v>82</v>
      </c>
      <c r="AW369" s="12" t="s">
        <v>34</v>
      </c>
      <c r="AX369" s="12" t="s">
        <v>73</v>
      </c>
      <c r="AY369" s="238" t="s">
        <v>116</v>
      </c>
    </row>
    <row r="370" s="12" customFormat="1">
      <c r="B370" s="228"/>
      <c r="C370" s="229"/>
      <c r="D370" s="225" t="s">
        <v>127</v>
      </c>
      <c r="E370" s="230" t="s">
        <v>19</v>
      </c>
      <c r="F370" s="231" t="s">
        <v>491</v>
      </c>
      <c r="G370" s="229"/>
      <c r="H370" s="232">
        <v>14</v>
      </c>
      <c r="I370" s="233"/>
      <c r="J370" s="229"/>
      <c r="K370" s="229"/>
      <c r="L370" s="234"/>
      <c r="M370" s="235"/>
      <c r="N370" s="236"/>
      <c r="O370" s="236"/>
      <c r="P370" s="236"/>
      <c r="Q370" s="236"/>
      <c r="R370" s="236"/>
      <c r="S370" s="236"/>
      <c r="T370" s="237"/>
      <c r="AT370" s="238" t="s">
        <v>127</v>
      </c>
      <c r="AU370" s="238" t="s">
        <v>82</v>
      </c>
      <c r="AV370" s="12" t="s">
        <v>82</v>
      </c>
      <c r="AW370" s="12" t="s">
        <v>34</v>
      </c>
      <c r="AX370" s="12" t="s">
        <v>73</v>
      </c>
      <c r="AY370" s="238" t="s">
        <v>116</v>
      </c>
    </row>
    <row r="371" s="12" customFormat="1">
      <c r="B371" s="228"/>
      <c r="C371" s="229"/>
      <c r="D371" s="225" t="s">
        <v>127</v>
      </c>
      <c r="E371" s="230" t="s">
        <v>19</v>
      </c>
      <c r="F371" s="231" t="s">
        <v>492</v>
      </c>
      <c r="G371" s="229"/>
      <c r="H371" s="232">
        <v>14</v>
      </c>
      <c r="I371" s="233"/>
      <c r="J371" s="229"/>
      <c r="K371" s="229"/>
      <c r="L371" s="234"/>
      <c r="M371" s="235"/>
      <c r="N371" s="236"/>
      <c r="O371" s="236"/>
      <c r="P371" s="236"/>
      <c r="Q371" s="236"/>
      <c r="R371" s="236"/>
      <c r="S371" s="236"/>
      <c r="T371" s="237"/>
      <c r="AT371" s="238" t="s">
        <v>127</v>
      </c>
      <c r="AU371" s="238" t="s">
        <v>82</v>
      </c>
      <c r="AV371" s="12" t="s">
        <v>82</v>
      </c>
      <c r="AW371" s="12" t="s">
        <v>34</v>
      </c>
      <c r="AX371" s="12" t="s">
        <v>73</v>
      </c>
      <c r="AY371" s="238" t="s">
        <v>116</v>
      </c>
    </row>
    <row r="372" s="13" customFormat="1">
      <c r="B372" s="239"/>
      <c r="C372" s="240"/>
      <c r="D372" s="225" t="s">
        <v>127</v>
      </c>
      <c r="E372" s="241" t="s">
        <v>19</v>
      </c>
      <c r="F372" s="242" t="s">
        <v>154</v>
      </c>
      <c r="G372" s="240"/>
      <c r="H372" s="243">
        <v>43.200000000000003</v>
      </c>
      <c r="I372" s="244"/>
      <c r="J372" s="240"/>
      <c r="K372" s="240"/>
      <c r="L372" s="245"/>
      <c r="M372" s="246"/>
      <c r="N372" s="247"/>
      <c r="O372" s="247"/>
      <c r="P372" s="247"/>
      <c r="Q372" s="247"/>
      <c r="R372" s="247"/>
      <c r="S372" s="247"/>
      <c r="T372" s="248"/>
      <c r="AT372" s="249" t="s">
        <v>127</v>
      </c>
      <c r="AU372" s="249" t="s">
        <v>82</v>
      </c>
      <c r="AV372" s="13" t="s">
        <v>123</v>
      </c>
      <c r="AW372" s="13" t="s">
        <v>34</v>
      </c>
      <c r="AX372" s="13" t="s">
        <v>80</v>
      </c>
      <c r="AY372" s="249" t="s">
        <v>116</v>
      </c>
    </row>
    <row r="373" s="1" customFormat="1" ht="16.5" customHeight="1">
      <c r="B373" s="39"/>
      <c r="C373" s="212" t="s">
        <v>497</v>
      </c>
      <c r="D373" s="212" t="s">
        <v>118</v>
      </c>
      <c r="E373" s="213" t="s">
        <v>498</v>
      </c>
      <c r="F373" s="214" t="s">
        <v>499</v>
      </c>
      <c r="G373" s="215" t="s">
        <v>121</v>
      </c>
      <c r="H373" s="216">
        <v>28.800000000000001</v>
      </c>
      <c r="I373" s="217"/>
      <c r="J373" s="218">
        <f>ROUND(I373*H373,2)</f>
        <v>0</v>
      </c>
      <c r="K373" s="214" t="s">
        <v>122</v>
      </c>
      <c r="L373" s="44"/>
      <c r="M373" s="219" t="s">
        <v>19</v>
      </c>
      <c r="N373" s="220" t="s">
        <v>44</v>
      </c>
      <c r="O373" s="84"/>
      <c r="P373" s="221">
        <f>O373*H373</f>
        <v>0</v>
      </c>
      <c r="Q373" s="221">
        <v>0</v>
      </c>
      <c r="R373" s="221">
        <f>Q373*H373</f>
        <v>0</v>
      </c>
      <c r="S373" s="221">
        <v>0</v>
      </c>
      <c r="T373" s="222">
        <f>S373*H373</f>
        <v>0</v>
      </c>
      <c r="AR373" s="223" t="s">
        <v>123</v>
      </c>
      <c r="AT373" s="223" t="s">
        <v>118</v>
      </c>
      <c r="AU373" s="223" t="s">
        <v>82</v>
      </c>
      <c r="AY373" s="18" t="s">
        <v>116</v>
      </c>
      <c r="BE373" s="224">
        <f>IF(N373="základní",J373,0)</f>
        <v>0</v>
      </c>
      <c r="BF373" s="224">
        <f>IF(N373="snížená",J373,0)</f>
        <v>0</v>
      </c>
      <c r="BG373" s="224">
        <f>IF(N373="zákl. přenesená",J373,0)</f>
        <v>0</v>
      </c>
      <c r="BH373" s="224">
        <f>IF(N373="sníž. přenesená",J373,0)</f>
        <v>0</v>
      </c>
      <c r="BI373" s="224">
        <f>IF(N373="nulová",J373,0)</f>
        <v>0</v>
      </c>
      <c r="BJ373" s="18" t="s">
        <v>80</v>
      </c>
      <c r="BK373" s="224">
        <f>ROUND(I373*H373,2)</f>
        <v>0</v>
      </c>
      <c r="BL373" s="18" t="s">
        <v>123</v>
      </c>
      <c r="BM373" s="223" t="s">
        <v>500</v>
      </c>
    </row>
    <row r="374" s="1" customFormat="1">
      <c r="B374" s="39"/>
      <c r="C374" s="40"/>
      <c r="D374" s="225" t="s">
        <v>125</v>
      </c>
      <c r="E374" s="40"/>
      <c r="F374" s="226" t="s">
        <v>501</v>
      </c>
      <c r="G374" s="40"/>
      <c r="H374" s="40"/>
      <c r="I374" s="136"/>
      <c r="J374" s="40"/>
      <c r="K374" s="40"/>
      <c r="L374" s="44"/>
      <c r="M374" s="227"/>
      <c r="N374" s="84"/>
      <c r="O374" s="84"/>
      <c r="P374" s="84"/>
      <c r="Q374" s="84"/>
      <c r="R374" s="84"/>
      <c r="S374" s="84"/>
      <c r="T374" s="85"/>
      <c r="AT374" s="18" t="s">
        <v>125</v>
      </c>
      <c r="AU374" s="18" t="s">
        <v>82</v>
      </c>
    </row>
    <row r="375" s="12" customFormat="1">
      <c r="B375" s="228"/>
      <c r="C375" s="229"/>
      <c r="D375" s="225" t="s">
        <v>127</v>
      </c>
      <c r="E375" s="230" t="s">
        <v>19</v>
      </c>
      <c r="F375" s="231" t="s">
        <v>502</v>
      </c>
      <c r="G375" s="229"/>
      <c r="H375" s="232">
        <v>28.800000000000001</v>
      </c>
      <c r="I375" s="233"/>
      <c r="J375" s="229"/>
      <c r="K375" s="229"/>
      <c r="L375" s="234"/>
      <c r="M375" s="235"/>
      <c r="N375" s="236"/>
      <c r="O375" s="236"/>
      <c r="P375" s="236"/>
      <c r="Q375" s="236"/>
      <c r="R375" s="236"/>
      <c r="S375" s="236"/>
      <c r="T375" s="237"/>
      <c r="AT375" s="238" t="s">
        <v>127</v>
      </c>
      <c r="AU375" s="238" t="s">
        <v>82</v>
      </c>
      <c r="AV375" s="12" t="s">
        <v>82</v>
      </c>
      <c r="AW375" s="12" t="s">
        <v>34</v>
      </c>
      <c r="AX375" s="12" t="s">
        <v>80</v>
      </c>
      <c r="AY375" s="238" t="s">
        <v>116</v>
      </c>
    </row>
    <row r="376" s="1" customFormat="1" ht="24" customHeight="1">
      <c r="B376" s="39"/>
      <c r="C376" s="212" t="s">
        <v>503</v>
      </c>
      <c r="D376" s="212" t="s">
        <v>118</v>
      </c>
      <c r="E376" s="213" t="s">
        <v>504</v>
      </c>
      <c r="F376" s="214" t="s">
        <v>505</v>
      </c>
      <c r="G376" s="215" t="s">
        <v>121</v>
      </c>
      <c r="H376" s="216">
        <v>15.199999999999999</v>
      </c>
      <c r="I376" s="217"/>
      <c r="J376" s="218">
        <f>ROUND(I376*H376,2)</f>
        <v>0</v>
      </c>
      <c r="K376" s="214" t="s">
        <v>122</v>
      </c>
      <c r="L376" s="44"/>
      <c r="M376" s="219" t="s">
        <v>19</v>
      </c>
      <c r="N376" s="220" t="s">
        <v>44</v>
      </c>
      <c r="O376" s="84"/>
      <c r="P376" s="221">
        <f>O376*H376</f>
        <v>0</v>
      </c>
      <c r="Q376" s="221">
        <v>0</v>
      </c>
      <c r="R376" s="221">
        <f>Q376*H376</f>
        <v>0</v>
      </c>
      <c r="S376" s="221">
        <v>0</v>
      </c>
      <c r="T376" s="222">
        <f>S376*H376</f>
        <v>0</v>
      </c>
      <c r="AR376" s="223" t="s">
        <v>123</v>
      </c>
      <c r="AT376" s="223" t="s">
        <v>118</v>
      </c>
      <c r="AU376" s="223" t="s">
        <v>82</v>
      </c>
      <c r="AY376" s="18" t="s">
        <v>116</v>
      </c>
      <c r="BE376" s="224">
        <f>IF(N376="základní",J376,0)</f>
        <v>0</v>
      </c>
      <c r="BF376" s="224">
        <f>IF(N376="snížená",J376,0)</f>
        <v>0</v>
      </c>
      <c r="BG376" s="224">
        <f>IF(N376="zákl. přenesená",J376,0)</f>
        <v>0</v>
      </c>
      <c r="BH376" s="224">
        <f>IF(N376="sníž. přenesená",J376,0)</f>
        <v>0</v>
      </c>
      <c r="BI376" s="224">
        <f>IF(N376="nulová",J376,0)</f>
        <v>0</v>
      </c>
      <c r="BJ376" s="18" t="s">
        <v>80</v>
      </c>
      <c r="BK376" s="224">
        <f>ROUND(I376*H376,2)</f>
        <v>0</v>
      </c>
      <c r="BL376" s="18" t="s">
        <v>123</v>
      </c>
      <c r="BM376" s="223" t="s">
        <v>506</v>
      </c>
    </row>
    <row r="377" s="1" customFormat="1">
      <c r="B377" s="39"/>
      <c r="C377" s="40"/>
      <c r="D377" s="225" t="s">
        <v>125</v>
      </c>
      <c r="E377" s="40"/>
      <c r="F377" s="226" t="s">
        <v>507</v>
      </c>
      <c r="G377" s="40"/>
      <c r="H377" s="40"/>
      <c r="I377" s="136"/>
      <c r="J377" s="40"/>
      <c r="K377" s="40"/>
      <c r="L377" s="44"/>
      <c r="M377" s="227"/>
      <c r="N377" s="84"/>
      <c r="O377" s="84"/>
      <c r="P377" s="84"/>
      <c r="Q377" s="84"/>
      <c r="R377" s="84"/>
      <c r="S377" s="84"/>
      <c r="T377" s="85"/>
      <c r="AT377" s="18" t="s">
        <v>125</v>
      </c>
      <c r="AU377" s="18" t="s">
        <v>82</v>
      </c>
    </row>
    <row r="378" s="12" customFormat="1">
      <c r="B378" s="228"/>
      <c r="C378" s="229"/>
      <c r="D378" s="225" t="s">
        <v>127</v>
      </c>
      <c r="E378" s="230" t="s">
        <v>19</v>
      </c>
      <c r="F378" s="231" t="s">
        <v>485</v>
      </c>
      <c r="G378" s="229"/>
      <c r="H378" s="232">
        <v>15.199999999999999</v>
      </c>
      <c r="I378" s="233"/>
      <c r="J378" s="229"/>
      <c r="K378" s="229"/>
      <c r="L378" s="234"/>
      <c r="M378" s="235"/>
      <c r="N378" s="236"/>
      <c r="O378" s="236"/>
      <c r="P378" s="236"/>
      <c r="Q378" s="236"/>
      <c r="R378" s="236"/>
      <c r="S378" s="236"/>
      <c r="T378" s="237"/>
      <c r="AT378" s="238" t="s">
        <v>127</v>
      </c>
      <c r="AU378" s="238" t="s">
        <v>82</v>
      </c>
      <c r="AV378" s="12" t="s">
        <v>82</v>
      </c>
      <c r="AW378" s="12" t="s">
        <v>34</v>
      </c>
      <c r="AX378" s="12" t="s">
        <v>80</v>
      </c>
      <c r="AY378" s="238" t="s">
        <v>116</v>
      </c>
    </row>
    <row r="379" s="1" customFormat="1" ht="24" customHeight="1">
      <c r="B379" s="39"/>
      <c r="C379" s="212" t="s">
        <v>508</v>
      </c>
      <c r="D379" s="212" t="s">
        <v>118</v>
      </c>
      <c r="E379" s="213" t="s">
        <v>504</v>
      </c>
      <c r="F379" s="214" t="s">
        <v>505</v>
      </c>
      <c r="G379" s="215" t="s">
        <v>121</v>
      </c>
      <c r="H379" s="216">
        <v>28</v>
      </c>
      <c r="I379" s="217"/>
      <c r="J379" s="218">
        <f>ROUND(I379*H379,2)</f>
        <v>0</v>
      </c>
      <c r="K379" s="214" t="s">
        <v>122</v>
      </c>
      <c r="L379" s="44"/>
      <c r="M379" s="219" t="s">
        <v>19</v>
      </c>
      <c r="N379" s="220" t="s">
        <v>44</v>
      </c>
      <c r="O379" s="84"/>
      <c r="P379" s="221">
        <f>O379*H379</f>
        <v>0</v>
      </c>
      <c r="Q379" s="221">
        <v>0</v>
      </c>
      <c r="R379" s="221">
        <f>Q379*H379</f>
        <v>0</v>
      </c>
      <c r="S379" s="221">
        <v>0</v>
      </c>
      <c r="T379" s="222">
        <f>S379*H379</f>
        <v>0</v>
      </c>
      <c r="AR379" s="223" t="s">
        <v>123</v>
      </c>
      <c r="AT379" s="223" t="s">
        <v>118</v>
      </c>
      <c r="AU379" s="223" t="s">
        <v>82</v>
      </c>
      <c r="AY379" s="18" t="s">
        <v>116</v>
      </c>
      <c r="BE379" s="224">
        <f>IF(N379="základní",J379,0)</f>
        <v>0</v>
      </c>
      <c r="BF379" s="224">
        <f>IF(N379="snížená",J379,0)</f>
        <v>0</v>
      </c>
      <c r="BG379" s="224">
        <f>IF(N379="zákl. přenesená",J379,0)</f>
        <v>0</v>
      </c>
      <c r="BH379" s="224">
        <f>IF(N379="sníž. přenesená",J379,0)</f>
        <v>0</v>
      </c>
      <c r="BI379" s="224">
        <f>IF(N379="nulová",J379,0)</f>
        <v>0</v>
      </c>
      <c r="BJ379" s="18" t="s">
        <v>80</v>
      </c>
      <c r="BK379" s="224">
        <f>ROUND(I379*H379,2)</f>
        <v>0</v>
      </c>
      <c r="BL379" s="18" t="s">
        <v>123</v>
      </c>
      <c r="BM379" s="223" t="s">
        <v>509</v>
      </c>
    </row>
    <row r="380" s="1" customFormat="1">
      <c r="B380" s="39"/>
      <c r="C380" s="40"/>
      <c r="D380" s="225" t="s">
        <v>125</v>
      </c>
      <c r="E380" s="40"/>
      <c r="F380" s="226" t="s">
        <v>507</v>
      </c>
      <c r="G380" s="40"/>
      <c r="H380" s="40"/>
      <c r="I380" s="136"/>
      <c r="J380" s="40"/>
      <c r="K380" s="40"/>
      <c r="L380" s="44"/>
      <c r="M380" s="227"/>
      <c r="N380" s="84"/>
      <c r="O380" s="84"/>
      <c r="P380" s="84"/>
      <c r="Q380" s="84"/>
      <c r="R380" s="84"/>
      <c r="S380" s="84"/>
      <c r="T380" s="85"/>
      <c r="AT380" s="18" t="s">
        <v>125</v>
      </c>
      <c r="AU380" s="18" t="s">
        <v>82</v>
      </c>
    </row>
    <row r="381" s="12" customFormat="1">
      <c r="B381" s="228"/>
      <c r="C381" s="229"/>
      <c r="D381" s="225" t="s">
        <v>127</v>
      </c>
      <c r="E381" s="230" t="s">
        <v>19</v>
      </c>
      <c r="F381" s="231" t="s">
        <v>479</v>
      </c>
      <c r="G381" s="229"/>
      <c r="H381" s="232">
        <v>14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127</v>
      </c>
      <c r="AU381" s="238" t="s">
        <v>82</v>
      </c>
      <c r="AV381" s="12" t="s">
        <v>82</v>
      </c>
      <c r="AW381" s="12" t="s">
        <v>34</v>
      </c>
      <c r="AX381" s="12" t="s">
        <v>73</v>
      </c>
      <c r="AY381" s="238" t="s">
        <v>116</v>
      </c>
    </row>
    <row r="382" s="12" customFormat="1">
      <c r="B382" s="228"/>
      <c r="C382" s="229"/>
      <c r="D382" s="225" t="s">
        <v>127</v>
      </c>
      <c r="E382" s="230" t="s">
        <v>19</v>
      </c>
      <c r="F382" s="231" t="s">
        <v>480</v>
      </c>
      <c r="G382" s="229"/>
      <c r="H382" s="232">
        <v>14</v>
      </c>
      <c r="I382" s="233"/>
      <c r="J382" s="229"/>
      <c r="K382" s="229"/>
      <c r="L382" s="234"/>
      <c r="M382" s="235"/>
      <c r="N382" s="236"/>
      <c r="O382" s="236"/>
      <c r="P382" s="236"/>
      <c r="Q382" s="236"/>
      <c r="R382" s="236"/>
      <c r="S382" s="236"/>
      <c r="T382" s="237"/>
      <c r="AT382" s="238" t="s">
        <v>127</v>
      </c>
      <c r="AU382" s="238" t="s">
        <v>82</v>
      </c>
      <c r="AV382" s="12" t="s">
        <v>82</v>
      </c>
      <c r="AW382" s="12" t="s">
        <v>34</v>
      </c>
      <c r="AX382" s="12" t="s">
        <v>73</v>
      </c>
      <c r="AY382" s="238" t="s">
        <v>116</v>
      </c>
    </row>
    <row r="383" s="13" customFormat="1">
      <c r="B383" s="239"/>
      <c r="C383" s="240"/>
      <c r="D383" s="225" t="s">
        <v>127</v>
      </c>
      <c r="E383" s="241" t="s">
        <v>19</v>
      </c>
      <c r="F383" s="242" t="s">
        <v>154</v>
      </c>
      <c r="G383" s="240"/>
      <c r="H383" s="243">
        <v>28</v>
      </c>
      <c r="I383" s="244"/>
      <c r="J383" s="240"/>
      <c r="K383" s="240"/>
      <c r="L383" s="245"/>
      <c r="M383" s="246"/>
      <c r="N383" s="247"/>
      <c r="O383" s="247"/>
      <c r="P383" s="247"/>
      <c r="Q383" s="247"/>
      <c r="R383" s="247"/>
      <c r="S383" s="247"/>
      <c r="T383" s="248"/>
      <c r="AT383" s="249" t="s">
        <v>127</v>
      </c>
      <c r="AU383" s="249" t="s">
        <v>82</v>
      </c>
      <c r="AV383" s="13" t="s">
        <v>123</v>
      </c>
      <c r="AW383" s="13" t="s">
        <v>34</v>
      </c>
      <c r="AX383" s="13" t="s">
        <v>80</v>
      </c>
      <c r="AY383" s="249" t="s">
        <v>116</v>
      </c>
    </row>
    <row r="384" s="1" customFormat="1" ht="16.5" customHeight="1">
      <c r="B384" s="39"/>
      <c r="C384" s="212" t="s">
        <v>510</v>
      </c>
      <c r="D384" s="212" t="s">
        <v>118</v>
      </c>
      <c r="E384" s="213" t="s">
        <v>511</v>
      </c>
      <c r="F384" s="214" t="s">
        <v>512</v>
      </c>
      <c r="G384" s="215" t="s">
        <v>121</v>
      </c>
      <c r="H384" s="216">
        <v>6.2999999999999998</v>
      </c>
      <c r="I384" s="217"/>
      <c r="J384" s="218">
        <f>ROUND(I384*H384,2)</f>
        <v>0</v>
      </c>
      <c r="K384" s="214" t="s">
        <v>122</v>
      </c>
      <c r="L384" s="44"/>
      <c r="M384" s="219" t="s">
        <v>19</v>
      </c>
      <c r="N384" s="220" t="s">
        <v>44</v>
      </c>
      <c r="O384" s="84"/>
      <c r="P384" s="221">
        <f>O384*H384</f>
        <v>0</v>
      </c>
      <c r="Q384" s="221">
        <v>0</v>
      </c>
      <c r="R384" s="221">
        <f>Q384*H384</f>
        <v>0</v>
      </c>
      <c r="S384" s="221">
        <v>0</v>
      </c>
      <c r="T384" s="222">
        <f>S384*H384</f>
        <v>0</v>
      </c>
      <c r="AR384" s="223" t="s">
        <v>123</v>
      </c>
      <c r="AT384" s="223" t="s">
        <v>118</v>
      </c>
      <c r="AU384" s="223" t="s">
        <v>82</v>
      </c>
      <c r="AY384" s="18" t="s">
        <v>116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8" t="s">
        <v>80</v>
      </c>
      <c r="BK384" s="224">
        <f>ROUND(I384*H384,2)</f>
        <v>0</v>
      </c>
      <c r="BL384" s="18" t="s">
        <v>123</v>
      </c>
      <c r="BM384" s="223" t="s">
        <v>513</v>
      </c>
    </row>
    <row r="385" s="1" customFormat="1">
      <c r="B385" s="39"/>
      <c r="C385" s="40"/>
      <c r="D385" s="225" t="s">
        <v>125</v>
      </c>
      <c r="E385" s="40"/>
      <c r="F385" s="226" t="s">
        <v>514</v>
      </c>
      <c r="G385" s="40"/>
      <c r="H385" s="40"/>
      <c r="I385" s="136"/>
      <c r="J385" s="40"/>
      <c r="K385" s="40"/>
      <c r="L385" s="44"/>
      <c r="M385" s="227"/>
      <c r="N385" s="84"/>
      <c r="O385" s="84"/>
      <c r="P385" s="84"/>
      <c r="Q385" s="84"/>
      <c r="R385" s="84"/>
      <c r="S385" s="84"/>
      <c r="T385" s="85"/>
      <c r="AT385" s="18" t="s">
        <v>125</v>
      </c>
      <c r="AU385" s="18" t="s">
        <v>82</v>
      </c>
    </row>
    <row r="386" s="12" customFormat="1">
      <c r="B386" s="228"/>
      <c r="C386" s="229"/>
      <c r="D386" s="225" t="s">
        <v>127</v>
      </c>
      <c r="E386" s="230" t="s">
        <v>19</v>
      </c>
      <c r="F386" s="231" t="s">
        <v>515</v>
      </c>
      <c r="G386" s="229"/>
      <c r="H386" s="232">
        <v>6.2999999999999998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127</v>
      </c>
      <c r="AU386" s="238" t="s">
        <v>82</v>
      </c>
      <c r="AV386" s="12" t="s">
        <v>82</v>
      </c>
      <c r="AW386" s="12" t="s">
        <v>34</v>
      </c>
      <c r="AX386" s="12" t="s">
        <v>80</v>
      </c>
      <c r="AY386" s="238" t="s">
        <v>116</v>
      </c>
    </row>
    <row r="387" s="1" customFormat="1" ht="36" customHeight="1">
      <c r="B387" s="39"/>
      <c r="C387" s="212" t="s">
        <v>516</v>
      </c>
      <c r="D387" s="212" t="s">
        <v>118</v>
      </c>
      <c r="E387" s="213" t="s">
        <v>517</v>
      </c>
      <c r="F387" s="214" t="s">
        <v>518</v>
      </c>
      <c r="G387" s="215" t="s">
        <v>121</v>
      </c>
      <c r="H387" s="216">
        <v>6</v>
      </c>
      <c r="I387" s="217"/>
      <c r="J387" s="218">
        <f>ROUND(I387*H387,2)</f>
        <v>0</v>
      </c>
      <c r="K387" s="214" t="s">
        <v>122</v>
      </c>
      <c r="L387" s="44"/>
      <c r="M387" s="219" t="s">
        <v>19</v>
      </c>
      <c r="N387" s="220" t="s">
        <v>44</v>
      </c>
      <c r="O387" s="84"/>
      <c r="P387" s="221">
        <f>O387*H387</f>
        <v>0</v>
      </c>
      <c r="Q387" s="221">
        <v>0.084250000000000005</v>
      </c>
      <c r="R387" s="221">
        <f>Q387*H387</f>
        <v>0.50550000000000006</v>
      </c>
      <c r="S387" s="221">
        <v>0</v>
      </c>
      <c r="T387" s="222">
        <f>S387*H387</f>
        <v>0</v>
      </c>
      <c r="AR387" s="223" t="s">
        <v>123</v>
      </c>
      <c r="AT387" s="223" t="s">
        <v>118</v>
      </c>
      <c r="AU387" s="223" t="s">
        <v>82</v>
      </c>
      <c r="AY387" s="18" t="s">
        <v>116</v>
      </c>
      <c r="BE387" s="224">
        <f>IF(N387="základní",J387,0)</f>
        <v>0</v>
      </c>
      <c r="BF387" s="224">
        <f>IF(N387="snížená",J387,0)</f>
        <v>0</v>
      </c>
      <c r="BG387" s="224">
        <f>IF(N387="zákl. přenesená",J387,0)</f>
        <v>0</v>
      </c>
      <c r="BH387" s="224">
        <f>IF(N387="sníž. přenesená",J387,0)</f>
        <v>0</v>
      </c>
      <c r="BI387" s="224">
        <f>IF(N387="nulová",J387,0)</f>
        <v>0</v>
      </c>
      <c r="BJ387" s="18" t="s">
        <v>80</v>
      </c>
      <c r="BK387" s="224">
        <f>ROUND(I387*H387,2)</f>
        <v>0</v>
      </c>
      <c r="BL387" s="18" t="s">
        <v>123</v>
      </c>
      <c r="BM387" s="223" t="s">
        <v>519</v>
      </c>
    </row>
    <row r="388" s="1" customFormat="1">
      <c r="B388" s="39"/>
      <c r="C388" s="40"/>
      <c r="D388" s="225" t="s">
        <v>125</v>
      </c>
      <c r="E388" s="40"/>
      <c r="F388" s="226" t="s">
        <v>520</v>
      </c>
      <c r="G388" s="40"/>
      <c r="H388" s="40"/>
      <c r="I388" s="136"/>
      <c r="J388" s="40"/>
      <c r="K388" s="40"/>
      <c r="L388" s="44"/>
      <c r="M388" s="227"/>
      <c r="N388" s="84"/>
      <c r="O388" s="84"/>
      <c r="P388" s="84"/>
      <c r="Q388" s="84"/>
      <c r="R388" s="84"/>
      <c r="S388" s="84"/>
      <c r="T388" s="85"/>
      <c r="AT388" s="18" t="s">
        <v>125</v>
      </c>
      <c r="AU388" s="18" t="s">
        <v>82</v>
      </c>
    </row>
    <row r="389" s="12" customFormat="1">
      <c r="B389" s="228"/>
      <c r="C389" s="229"/>
      <c r="D389" s="225" t="s">
        <v>127</v>
      </c>
      <c r="E389" s="230" t="s">
        <v>19</v>
      </c>
      <c r="F389" s="231" t="s">
        <v>521</v>
      </c>
      <c r="G389" s="229"/>
      <c r="H389" s="232">
        <v>6</v>
      </c>
      <c r="I389" s="233"/>
      <c r="J389" s="229"/>
      <c r="K389" s="229"/>
      <c r="L389" s="234"/>
      <c r="M389" s="235"/>
      <c r="N389" s="236"/>
      <c r="O389" s="236"/>
      <c r="P389" s="236"/>
      <c r="Q389" s="236"/>
      <c r="R389" s="236"/>
      <c r="S389" s="236"/>
      <c r="T389" s="237"/>
      <c r="AT389" s="238" t="s">
        <v>127</v>
      </c>
      <c r="AU389" s="238" t="s">
        <v>82</v>
      </c>
      <c r="AV389" s="12" t="s">
        <v>82</v>
      </c>
      <c r="AW389" s="12" t="s">
        <v>34</v>
      </c>
      <c r="AX389" s="12" t="s">
        <v>80</v>
      </c>
      <c r="AY389" s="238" t="s">
        <v>116</v>
      </c>
    </row>
    <row r="390" s="1" customFormat="1" ht="16.5" customHeight="1">
      <c r="B390" s="39"/>
      <c r="C390" s="271" t="s">
        <v>522</v>
      </c>
      <c r="D390" s="271" t="s">
        <v>369</v>
      </c>
      <c r="E390" s="272" t="s">
        <v>523</v>
      </c>
      <c r="F390" s="273" t="s">
        <v>524</v>
      </c>
      <c r="G390" s="274" t="s">
        <v>121</v>
      </c>
      <c r="H390" s="275">
        <v>1.2</v>
      </c>
      <c r="I390" s="276"/>
      <c r="J390" s="277">
        <f>ROUND(I390*H390,2)</f>
        <v>0</v>
      </c>
      <c r="K390" s="273" t="s">
        <v>122</v>
      </c>
      <c r="L390" s="278"/>
      <c r="M390" s="279" t="s">
        <v>19</v>
      </c>
      <c r="N390" s="280" t="s">
        <v>44</v>
      </c>
      <c r="O390" s="84"/>
      <c r="P390" s="221">
        <f>O390*H390</f>
        <v>0</v>
      </c>
      <c r="Q390" s="221">
        <v>0.13</v>
      </c>
      <c r="R390" s="221">
        <f>Q390*H390</f>
        <v>0.156</v>
      </c>
      <c r="S390" s="221">
        <v>0</v>
      </c>
      <c r="T390" s="222">
        <f>S390*H390</f>
        <v>0</v>
      </c>
      <c r="AR390" s="223" t="s">
        <v>160</v>
      </c>
      <c r="AT390" s="223" t="s">
        <v>369</v>
      </c>
      <c r="AU390" s="223" t="s">
        <v>82</v>
      </c>
      <c r="AY390" s="18" t="s">
        <v>116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18" t="s">
        <v>80</v>
      </c>
      <c r="BK390" s="224">
        <f>ROUND(I390*H390,2)</f>
        <v>0</v>
      </c>
      <c r="BL390" s="18" t="s">
        <v>123</v>
      </c>
      <c r="BM390" s="223" t="s">
        <v>525</v>
      </c>
    </row>
    <row r="391" s="1" customFormat="1">
      <c r="B391" s="39"/>
      <c r="C391" s="40"/>
      <c r="D391" s="225" t="s">
        <v>363</v>
      </c>
      <c r="E391" s="40"/>
      <c r="F391" s="226" t="s">
        <v>526</v>
      </c>
      <c r="G391" s="40"/>
      <c r="H391" s="40"/>
      <c r="I391" s="136"/>
      <c r="J391" s="40"/>
      <c r="K391" s="40"/>
      <c r="L391" s="44"/>
      <c r="M391" s="227"/>
      <c r="N391" s="84"/>
      <c r="O391" s="84"/>
      <c r="P391" s="84"/>
      <c r="Q391" s="84"/>
      <c r="R391" s="84"/>
      <c r="S391" s="84"/>
      <c r="T391" s="85"/>
      <c r="AT391" s="18" t="s">
        <v>363</v>
      </c>
      <c r="AU391" s="18" t="s">
        <v>82</v>
      </c>
    </row>
    <row r="392" s="14" customFormat="1">
      <c r="B392" s="250"/>
      <c r="C392" s="251"/>
      <c r="D392" s="225" t="s">
        <v>127</v>
      </c>
      <c r="E392" s="252" t="s">
        <v>19</v>
      </c>
      <c r="F392" s="253" t="s">
        <v>527</v>
      </c>
      <c r="G392" s="251"/>
      <c r="H392" s="252" t="s">
        <v>19</v>
      </c>
      <c r="I392" s="254"/>
      <c r="J392" s="251"/>
      <c r="K392" s="251"/>
      <c r="L392" s="255"/>
      <c r="M392" s="256"/>
      <c r="N392" s="257"/>
      <c r="O392" s="257"/>
      <c r="P392" s="257"/>
      <c r="Q392" s="257"/>
      <c r="R392" s="257"/>
      <c r="S392" s="257"/>
      <c r="T392" s="258"/>
      <c r="AT392" s="259" t="s">
        <v>127</v>
      </c>
      <c r="AU392" s="259" t="s">
        <v>82</v>
      </c>
      <c r="AV392" s="14" t="s">
        <v>80</v>
      </c>
      <c r="AW392" s="14" t="s">
        <v>34</v>
      </c>
      <c r="AX392" s="14" t="s">
        <v>73</v>
      </c>
      <c r="AY392" s="259" t="s">
        <v>116</v>
      </c>
    </row>
    <row r="393" s="12" customFormat="1">
      <c r="B393" s="228"/>
      <c r="C393" s="229"/>
      <c r="D393" s="225" t="s">
        <v>127</v>
      </c>
      <c r="E393" s="230" t="s">
        <v>19</v>
      </c>
      <c r="F393" s="231" t="s">
        <v>528</v>
      </c>
      <c r="G393" s="229"/>
      <c r="H393" s="232">
        <v>1.2</v>
      </c>
      <c r="I393" s="233"/>
      <c r="J393" s="229"/>
      <c r="K393" s="229"/>
      <c r="L393" s="234"/>
      <c r="M393" s="235"/>
      <c r="N393" s="236"/>
      <c r="O393" s="236"/>
      <c r="P393" s="236"/>
      <c r="Q393" s="236"/>
      <c r="R393" s="236"/>
      <c r="S393" s="236"/>
      <c r="T393" s="237"/>
      <c r="AT393" s="238" t="s">
        <v>127</v>
      </c>
      <c r="AU393" s="238" t="s">
        <v>82</v>
      </c>
      <c r="AV393" s="12" t="s">
        <v>82</v>
      </c>
      <c r="AW393" s="12" t="s">
        <v>34</v>
      </c>
      <c r="AX393" s="12" t="s">
        <v>80</v>
      </c>
      <c r="AY393" s="238" t="s">
        <v>116</v>
      </c>
    </row>
    <row r="394" s="1" customFormat="1" ht="36" customHeight="1">
      <c r="B394" s="39"/>
      <c r="C394" s="212" t="s">
        <v>529</v>
      </c>
      <c r="D394" s="212" t="s">
        <v>118</v>
      </c>
      <c r="E394" s="213" t="s">
        <v>530</v>
      </c>
      <c r="F394" s="214" t="s">
        <v>531</v>
      </c>
      <c r="G394" s="215" t="s">
        <v>121</v>
      </c>
      <c r="H394" s="216">
        <v>6</v>
      </c>
      <c r="I394" s="217"/>
      <c r="J394" s="218">
        <f>ROUND(I394*H394,2)</f>
        <v>0</v>
      </c>
      <c r="K394" s="214" t="s">
        <v>122</v>
      </c>
      <c r="L394" s="44"/>
      <c r="M394" s="219" t="s">
        <v>19</v>
      </c>
      <c r="N394" s="220" t="s">
        <v>44</v>
      </c>
      <c r="O394" s="84"/>
      <c r="P394" s="221">
        <f>O394*H394</f>
        <v>0</v>
      </c>
      <c r="Q394" s="221">
        <v>0.10100000000000001</v>
      </c>
      <c r="R394" s="221">
        <f>Q394*H394</f>
        <v>0.60600000000000009</v>
      </c>
      <c r="S394" s="221">
        <v>0</v>
      </c>
      <c r="T394" s="222">
        <f>S394*H394</f>
        <v>0</v>
      </c>
      <c r="AR394" s="223" t="s">
        <v>123</v>
      </c>
      <c r="AT394" s="223" t="s">
        <v>118</v>
      </c>
      <c r="AU394" s="223" t="s">
        <v>82</v>
      </c>
      <c r="AY394" s="18" t="s">
        <v>116</v>
      </c>
      <c r="BE394" s="224">
        <f>IF(N394="základní",J394,0)</f>
        <v>0</v>
      </c>
      <c r="BF394" s="224">
        <f>IF(N394="snížená",J394,0)</f>
        <v>0</v>
      </c>
      <c r="BG394" s="224">
        <f>IF(N394="zákl. přenesená",J394,0)</f>
        <v>0</v>
      </c>
      <c r="BH394" s="224">
        <f>IF(N394="sníž. přenesená",J394,0)</f>
        <v>0</v>
      </c>
      <c r="BI394" s="224">
        <f>IF(N394="nulová",J394,0)</f>
        <v>0</v>
      </c>
      <c r="BJ394" s="18" t="s">
        <v>80</v>
      </c>
      <c r="BK394" s="224">
        <f>ROUND(I394*H394,2)</f>
        <v>0</v>
      </c>
      <c r="BL394" s="18" t="s">
        <v>123</v>
      </c>
      <c r="BM394" s="223" t="s">
        <v>532</v>
      </c>
    </row>
    <row r="395" s="1" customFormat="1">
      <c r="B395" s="39"/>
      <c r="C395" s="40"/>
      <c r="D395" s="225" t="s">
        <v>125</v>
      </c>
      <c r="E395" s="40"/>
      <c r="F395" s="226" t="s">
        <v>533</v>
      </c>
      <c r="G395" s="40"/>
      <c r="H395" s="40"/>
      <c r="I395" s="136"/>
      <c r="J395" s="40"/>
      <c r="K395" s="40"/>
      <c r="L395" s="44"/>
      <c r="M395" s="227"/>
      <c r="N395" s="84"/>
      <c r="O395" s="84"/>
      <c r="P395" s="84"/>
      <c r="Q395" s="84"/>
      <c r="R395" s="84"/>
      <c r="S395" s="84"/>
      <c r="T395" s="85"/>
      <c r="AT395" s="18" t="s">
        <v>125</v>
      </c>
      <c r="AU395" s="18" t="s">
        <v>82</v>
      </c>
    </row>
    <row r="396" s="12" customFormat="1">
      <c r="B396" s="228"/>
      <c r="C396" s="229"/>
      <c r="D396" s="225" t="s">
        <v>127</v>
      </c>
      <c r="E396" s="230" t="s">
        <v>19</v>
      </c>
      <c r="F396" s="231" t="s">
        <v>534</v>
      </c>
      <c r="G396" s="229"/>
      <c r="H396" s="232">
        <v>6</v>
      </c>
      <c r="I396" s="233"/>
      <c r="J396" s="229"/>
      <c r="K396" s="229"/>
      <c r="L396" s="234"/>
      <c r="M396" s="235"/>
      <c r="N396" s="236"/>
      <c r="O396" s="236"/>
      <c r="P396" s="236"/>
      <c r="Q396" s="236"/>
      <c r="R396" s="236"/>
      <c r="S396" s="236"/>
      <c r="T396" s="237"/>
      <c r="AT396" s="238" t="s">
        <v>127</v>
      </c>
      <c r="AU396" s="238" t="s">
        <v>82</v>
      </c>
      <c r="AV396" s="12" t="s">
        <v>82</v>
      </c>
      <c r="AW396" s="12" t="s">
        <v>34</v>
      </c>
      <c r="AX396" s="12" t="s">
        <v>80</v>
      </c>
      <c r="AY396" s="238" t="s">
        <v>116</v>
      </c>
    </row>
    <row r="397" s="1" customFormat="1" ht="16.5" customHeight="1">
      <c r="B397" s="39"/>
      <c r="C397" s="271" t="s">
        <v>535</v>
      </c>
      <c r="D397" s="271" t="s">
        <v>369</v>
      </c>
      <c r="E397" s="272" t="s">
        <v>536</v>
      </c>
      <c r="F397" s="273" t="s">
        <v>537</v>
      </c>
      <c r="G397" s="274" t="s">
        <v>121</v>
      </c>
      <c r="H397" s="275">
        <v>1.2</v>
      </c>
      <c r="I397" s="276"/>
      <c r="J397" s="277">
        <f>ROUND(I397*H397,2)</f>
        <v>0</v>
      </c>
      <c r="K397" s="273" t="s">
        <v>122</v>
      </c>
      <c r="L397" s="278"/>
      <c r="M397" s="279" t="s">
        <v>19</v>
      </c>
      <c r="N397" s="280" t="s">
        <v>44</v>
      </c>
      <c r="O397" s="84"/>
      <c r="P397" s="221">
        <f>O397*H397</f>
        <v>0</v>
      </c>
      <c r="Q397" s="221">
        <v>0.108</v>
      </c>
      <c r="R397" s="221">
        <f>Q397*H397</f>
        <v>0.12959999999999999</v>
      </c>
      <c r="S397" s="221">
        <v>0</v>
      </c>
      <c r="T397" s="222">
        <f>S397*H397</f>
        <v>0</v>
      </c>
      <c r="AR397" s="223" t="s">
        <v>160</v>
      </c>
      <c r="AT397" s="223" t="s">
        <v>369</v>
      </c>
      <c r="AU397" s="223" t="s">
        <v>82</v>
      </c>
      <c r="AY397" s="18" t="s">
        <v>116</v>
      </c>
      <c r="BE397" s="224">
        <f>IF(N397="základní",J397,0)</f>
        <v>0</v>
      </c>
      <c r="BF397" s="224">
        <f>IF(N397="snížená",J397,0)</f>
        <v>0</v>
      </c>
      <c r="BG397" s="224">
        <f>IF(N397="zákl. přenesená",J397,0)</f>
        <v>0</v>
      </c>
      <c r="BH397" s="224">
        <f>IF(N397="sníž. přenesená",J397,0)</f>
        <v>0</v>
      </c>
      <c r="BI397" s="224">
        <f>IF(N397="nulová",J397,0)</f>
        <v>0</v>
      </c>
      <c r="BJ397" s="18" t="s">
        <v>80</v>
      </c>
      <c r="BK397" s="224">
        <f>ROUND(I397*H397,2)</f>
        <v>0</v>
      </c>
      <c r="BL397" s="18" t="s">
        <v>123</v>
      </c>
      <c r="BM397" s="223" t="s">
        <v>538</v>
      </c>
    </row>
    <row r="398" s="12" customFormat="1">
      <c r="B398" s="228"/>
      <c r="C398" s="229"/>
      <c r="D398" s="225" t="s">
        <v>127</v>
      </c>
      <c r="E398" s="230" t="s">
        <v>19</v>
      </c>
      <c r="F398" s="231" t="s">
        <v>528</v>
      </c>
      <c r="G398" s="229"/>
      <c r="H398" s="232">
        <v>1.2</v>
      </c>
      <c r="I398" s="233"/>
      <c r="J398" s="229"/>
      <c r="K398" s="229"/>
      <c r="L398" s="234"/>
      <c r="M398" s="235"/>
      <c r="N398" s="236"/>
      <c r="O398" s="236"/>
      <c r="P398" s="236"/>
      <c r="Q398" s="236"/>
      <c r="R398" s="236"/>
      <c r="S398" s="236"/>
      <c r="T398" s="237"/>
      <c r="AT398" s="238" t="s">
        <v>127</v>
      </c>
      <c r="AU398" s="238" t="s">
        <v>82</v>
      </c>
      <c r="AV398" s="12" t="s">
        <v>82</v>
      </c>
      <c r="AW398" s="12" t="s">
        <v>34</v>
      </c>
      <c r="AX398" s="12" t="s">
        <v>80</v>
      </c>
      <c r="AY398" s="238" t="s">
        <v>116</v>
      </c>
    </row>
    <row r="399" s="11" customFormat="1" ht="22.8" customHeight="1">
      <c r="B399" s="196"/>
      <c r="C399" s="197"/>
      <c r="D399" s="198" t="s">
        <v>72</v>
      </c>
      <c r="E399" s="210" t="s">
        <v>160</v>
      </c>
      <c r="F399" s="210" t="s">
        <v>539</v>
      </c>
      <c r="G399" s="197"/>
      <c r="H399" s="197"/>
      <c r="I399" s="200"/>
      <c r="J399" s="211">
        <f>BK399</f>
        <v>0</v>
      </c>
      <c r="K399" s="197"/>
      <c r="L399" s="202"/>
      <c r="M399" s="203"/>
      <c r="N399" s="204"/>
      <c r="O399" s="204"/>
      <c r="P399" s="205">
        <f>SUM(P400:P637)</f>
        <v>0</v>
      </c>
      <c r="Q399" s="204"/>
      <c r="R399" s="205">
        <f>SUM(R400:R637)</f>
        <v>7.3573399999999998</v>
      </c>
      <c r="S399" s="204"/>
      <c r="T399" s="206">
        <f>SUM(T400:T637)</f>
        <v>0.65999999999999992</v>
      </c>
      <c r="AR399" s="207" t="s">
        <v>80</v>
      </c>
      <c r="AT399" s="208" t="s">
        <v>72</v>
      </c>
      <c r="AU399" s="208" t="s">
        <v>80</v>
      </c>
      <c r="AY399" s="207" t="s">
        <v>116</v>
      </c>
      <c r="BK399" s="209">
        <f>SUM(BK400:BK637)</f>
        <v>0</v>
      </c>
    </row>
    <row r="400" s="1" customFormat="1" ht="16.5" customHeight="1">
      <c r="B400" s="39"/>
      <c r="C400" s="212" t="s">
        <v>540</v>
      </c>
      <c r="D400" s="212" t="s">
        <v>118</v>
      </c>
      <c r="E400" s="213" t="s">
        <v>541</v>
      </c>
      <c r="F400" s="214" t="s">
        <v>542</v>
      </c>
      <c r="G400" s="215" t="s">
        <v>189</v>
      </c>
      <c r="H400" s="216">
        <v>5</v>
      </c>
      <c r="I400" s="217"/>
      <c r="J400" s="218">
        <f>ROUND(I400*H400,2)</f>
        <v>0</v>
      </c>
      <c r="K400" s="214" t="s">
        <v>122</v>
      </c>
      <c r="L400" s="44"/>
      <c r="M400" s="219" t="s">
        <v>19</v>
      </c>
      <c r="N400" s="220" t="s">
        <v>44</v>
      </c>
      <c r="O400" s="84"/>
      <c r="P400" s="221">
        <f>O400*H400</f>
        <v>0</v>
      </c>
      <c r="Q400" s="221">
        <v>0</v>
      </c>
      <c r="R400" s="221">
        <f>Q400*H400</f>
        <v>0</v>
      </c>
      <c r="S400" s="221">
        <v>0.043999999999999997</v>
      </c>
      <c r="T400" s="222">
        <f>S400*H400</f>
        <v>0.21999999999999997</v>
      </c>
      <c r="AR400" s="223" t="s">
        <v>123</v>
      </c>
      <c r="AT400" s="223" t="s">
        <v>118</v>
      </c>
      <c r="AU400" s="223" t="s">
        <v>82</v>
      </c>
      <c r="AY400" s="18" t="s">
        <v>116</v>
      </c>
      <c r="BE400" s="224">
        <f>IF(N400="základní",J400,0)</f>
        <v>0</v>
      </c>
      <c r="BF400" s="224">
        <f>IF(N400="snížená",J400,0)</f>
        <v>0</v>
      </c>
      <c r="BG400" s="224">
        <f>IF(N400="zákl. přenesená",J400,0)</f>
        <v>0</v>
      </c>
      <c r="BH400" s="224">
        <f>IF(N400="sníž. přenesená",J400,0)</f>
        <v>0</v>
      </c>
      <c r="BI400" s="224">
        <f>IF(N400="nulová",J400,0)</f>
        <v>0</v>
      </c>
      <c r="BJ400" s="18" t="s">
        <v>80</v>
      </c>
      <c r="BK400" s="224">
        <f>ROUND(I400*H400,2)</f>
        <v>0</v>
      </c>
      <c r="BL400" s="18" t="s">
        <v>123</v>
      </c>
      <c r="BM400" s="223" t="s">
        <v>543</v>
      </c>
    </row>
    <row r="401" s="1" customFormat="1">
      <c r="B401" s="39"/>
      <c r="C401" s="40"/>
      <c r="D401" s="225" t="s">
        <v>125</v>
      </c>
      <c r="E401" s="40"/>
      <c r="F401" s="226" t="s">
        <v>544</v>
      </c>
      <c r="G401" s="40"/>
      <c r="H401" s="40"/>
      <c r="I401" s="136"/>
      <c r="J401" s="40"/>
      <c r="K401" s="40"/>
      <c r="L401" s="44"/>
      <c r="M401" s="227"/>
      <c r="N401" s="84"/>
      <c r="O401" s="84"/>
      <c r="P401" s="84"/>
      <c r="Q401" s="84"/>
      <c r="R401" s="84"/>
      <c r="S401" s="84"/>
      <c r="T401" s="85"/>
      <c r="AT401" s="18" t="s">
        <v>125</v>
      </c>
      <c r="AU401" s="18" t="s">
        <v>82</v>
      </c>
    </row>
    <row r="402" s="12" customFormat="1">
      <c r="B402" s="228"/>
      <c r="C402" s="229"/>
      <c r="D402" s="225" t="s">
        <v>127</v>
      </c>
      <c r="E402" s="230" t="s">
        <v>19</v>
      </c>
      <c r="F402" s="231" t="s">
        <v>545</v>
      </c>
      <c r="G402" s="229"/>
      <c r="H402" s="232">
        <v>5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127</v>
      </c>
      <c r="AU402" s="238" t="s">
        <v>82</v>
      </c>
      <c r="AV402" s="12" t="s">
        <v>82</v>
      </c>
      <c r="AW402" s="12" t="s">
        <v>34</v>
      </c>
      <c r="AX402" s="12" t="s">
        <v>80</v>
      </c>
      <c r="AY402" s="238" t="s">
        <v>116</v>
      </c>
    </row>
    <row r="403" s="1" customFormat="1" ht="16.5" customHeight="1">
      <c r="B403" s="39"/>
      <c r="C403" s="212" t="s">
        <v>546</v>
      </c>
      <c r="D403" s="212" t="s">
        <v>118</v>
      </c>
      <c r="E403" s="213" t="s">
        <v>547</v>
      </c>
      <c r="F403" s="214" t="s">
        <v>548</v>
      </c>
      <c r="G403" s="215" t="s">
        <v>189</v>
      </c>
      <c r="H403" s="216">
        <v>10</v>
      </c>
      <c r="I403" s="217"/>
      <c r="J403" s="218">
        <f>ROUND(I403*H403,2)</f>
        <v>0</v>
      </c>
      <c r="K403" s="214" t="s">
        <v>19</v>
      </c>
      <c r="L403" s="44"/>
      <c r="M403" s="219" t="s">
        <v>19</v>
      </c>
      <c r="N403" s="220" t="s">
        <v>44</v>
      </c>
      <c r="O403" s="84"/>
      <c r="P403" s="221">
        <f>O403*H403</f>
        <v>0</v>
      </c>
      <c r="Q403" s="221">
        <v>0</v>
      </c>
      <c r="R403" s="221">
        <f>Q403*H403</f>
        <v>0</v>
      </c>
      <c r="S403" s="221">
        <v>0.043999999999999997</v>
      </c>
      <c r="T403" s="222">
        <f>S403*H403</f>
        <v>0.43999999999999995</v>
      </c>
      <c r="AR403" s="223" t="s">
        <v>123</v>
      </c>
      <c r="AT403" s="223" t="s">
        <v>118</v>
      </c>
      <c r="AU403" s="223" t="s">
        <v>82</v>
      </c>
      <c r="AY403" s="18" t="s">
        <v>116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8" t="s">
        <v>80</v>
      </c>
      <c r="BK403" s="224">
        <f>ROUND(I403*H403,2)</f>
        <v>0</v>
      </c>
      <c r="BL403" s="18" t="s">
        <v>123</v>
      </c>
      <c r="BM403" s="223" t="s">
        <v>549</v>
      </c>
    </row>
    <row r="404" s="1" customFormat="1">
      <c r="B404" s="39"/>
      <c r="C404" s="40"/>
      <c r="D404" s="225" t="s">
        <v>125</v>
      </c>
      <c r="E404" s="40"/>
      <c r="F404" s="226" t="s">
        <v>544</v>
      </c>
      <c r="G404" s="40"/>
      <c r="H404" s="40"/>
      <c r="I404" s="136"/>
      <c r="J404" s="40"/>
      <c r="K404" s="40"/>
      <c r="L404" s="44"/>
      <c r="M404" s="227"/>
      <c r="N404" s="84"/>
      <c r="O404" s="84"/>
      <c r="P404" s="84"/>
      <c r="Q404" s="84"/>
      <c r="R404" s="84"/>
      <c r="S404" s="84"/>
      <c r="T404" s="85"/>
      <c r="AT404" s="18" t="s">
        <v>125</v>
      </c>
      <c r="AU404" s="18" t="s">
        <v>82</v>
      </c>
    </row>
    <row r="405" s="12" customFormat="1">
      <c r="B405" s="228"/>
      <c r="C405" s="229"/>
      <c r="D405" s="225" t="s">
        <v>127</v>
      </c>
      <c r="E405" s="230" t="s">
        <v>19</v>
      </c>
      <c r="F405" s="231" t="s">
        <v>550</v>
      </c>
      <c r="G405" s="229"/>
      <c r="H405" s="232">
        <v>10</v>
      </c>
      <c r="I405" s="233"/>
      <c r="J405" s="229"/>
      <c r="K405" s="229"/>
      <c r="L405" s="234"/>
      <c r="M405" s="235"/>
      <c r="N405" s="236"/>
      <c r="O405" s="236"/>
      <c r="P405" s="236"/>
      <c r="Q405" s="236"/>
      <c r="R405" s="236"/>
      <c r="S405" s="236"/>
      <c r="T405" s="237"/>
      <c r="AT405" s="238" t="s">
        <v>127</v>
      </c>
      <c r="AU405" s="238" t="s">
        <v>82</v>
      </c>
      <c r="AV405" s="12" t="s">
        <v>82</v>
      </c>
      <c r="AW405" s="12" t="s">
        <v>34</v>
      </c>
      <c r="AX405" s="12" t="s">
        <v>80</v>
      </c>
      <c r="AY405" s="238" t="s">
        <v>116</v>
      </c>
    </row>
    <row r="406" s="1" customFormat="1" ht="24" customHeight="1">
      <c r="B406" s="39"/>
      <c r="C406" s="212" t="s">
        <v>551</v>
      </c>
      <c r="D406" s="212" t="s">
        <v>118</v>
      </c>
      <c r="E406" s="213" t="s">
        <v>552</v>
      </c>
      <c r="F406" s="214" t="s">
        <v>553</v>
      </c>
      <c r="G406" s="215" t="s">
        <v>554</v>
      </c>
      <c r="H406" s="216">
        <v>4</v>
      </c>
      <c r="I406" s="217"/>
      <c r="J406" s="218">
        <f>ROUND(I406*H406,2)</f>
        <v>0</v>
      </c>
      <c r="K406" s="214" t="s">
        <v>122</v>
      </c>
      <c r="L406" s="44"/>
      <c r="M406" s="219" t="s">
        <v>19</v>
      </c>
      <c r="N406" s="220" t="s">
        <v>44</v>
      </c>
      <c r="O406" s="84"/>
      <c r="P406" s="221">
        <f>O406*H406</f>
        <v>0</v>
      </c>
      <c r="Q406" s="221">
        <v>0.00167</v>
      </c>
      <c r="R406" s="221">
        <f>Q406*H406</f>
        <v>0.0066800000000000002</v>
      </c>
      <c r="S406" s="221">
        <v>0</v>
      </c>
      <c r="T406" s="222">
        <f>S406*H406</f>
        <v>0</v>
      </c>
      <c r="AR406" s="223" t="s">
        <v>123</v>
      </c>
      <c r="AT406" s="223" t="s">
        <v>118</v>
      </c>
      <c r="AU406" s="223" t="s">
        <v>82</v>
      </c>
      <c r="AY406" s="18" t="s">
        <v>116</v>
      </c>
      <c r="BE406" s="224">
        <f>IF(N406="základní",J406,0)</f>
        <v>0</v>
      </c>
      <c r="BF406" s="224">
        <f>IF(N406="snížená",J406,0)</f>
        <v>0</v>
      </c>
      <c r="BG406" s="224">
        <f>IF(N406="zákl. přenesená",J406,0)</f>
        <v>0</v>
      </c>
      <c r="BH406" s="224">
        <f>IF(N406="sníž. přenesená",J406,0)</f>
        <v>0</v>
      </c>
      <c r="BI406" s="224">
        <f>IF(N406="nulová",J406,0)</f>
        <v>0</v>
      </c>
      <c r="BJ406" s="18" t="s">
        <v>80</v>
      </c>
      <c r="BK406" s="224">
        <f>ROUND(I406*H406,2)</f>
        <v>0</v>
      </c>
      <c r="BL406" s="18" t="s">
        <v>123</v>
      </c>
      <c r="BM406" s="223" t="s">
        <v>555</v>
      </c>
    </row>
    <row r="407" s="1" customFormat="1">
      <c r="B407" s="39"/>
      <c r="C407" s="40"/>
      <c r="D407" s="225" t="s">
        <v>125</v>
      </c>
      <c r="E407" s="40"/>
      <c r="F407" s="226" t="s">
        <v>556</v>
      </c>
      <c r="G407" s="40"/>
      <c r="H407" s="40"/>
      <c r="I407" s="136"/>
      <c r="J407" s="40"/>
      <c r="K407" s="40"/>
      <c r="L407" s="44"/>
      <c r="M407" s="227"/>
      <c r="N407" s="84"/>
      <c r="O407" s="84"/>
      <c r="P407" s="84"/>
      <c r="Q407" s="84"/>
      <c r="R407" s="84"/>
      <c r="S407" s="84"/>
      <c r="T407" s="85"/>
      <c r="AT407" s="18" t="s">
        <v>125</v>
      </c>
      <c r="AU407" s="18" t="s">
        <v>82</v>
      </c>
    </row>
    <row r="408" s="14" customFormat="1">
      <c r="B408" s="250"/>
      <c r="C408" s="251"/>
      <c r="D408" s="225" t="s">
        <v>127</v>
      </c>
      <c r="E408" s="252" t="s">
        <v>19</v>
      </c>
      <c r="F408" s="253" t="s">
        <v>557</v>
      </c>
      <c r="G408" s="251"/>
      <c r="H408" s="252" t="s">
        <v>19</v>
      </c>
      <c r="I408" s="254"/>
      <c r="J408" s="251"/>
      <c r="K408" s="251"/>
      <c r="L408" s="255"/>
      <c r="M408" s="256"/>
      <c r="N408" s="257"/>
      <c r="O408" s="257"/>
      <c r="P408" s="257"/>
      <c r="Q408" s="257"/>
      <c r="R408" s="257"/>
      <c r="S408" s="257"/>
      <c r="T408" s="258"/>
      <c r="AT408" s="259" t="s">
        <v>127</v>
      </c>
      <c r="AU408" s="259" t="s">
        <v>82</v>
      </c>
      <c r="AV408" s="14" t="s">
        <v>80</v>
      </c>
      <c r="AW408" s="14" t="s">
        <v>34</v>
      </c>
      <c r="AX408" s="14" t="s">
        <v>73</v>
      </c>
      <c r="AY408" s="259" t="s">
        <v>116</v>
      </c>
    </row>
    <row r="409" s="12" customFormat="1">
      <c r="B409" s="228"/>
      <c r="C409" s="229"/>
      <c r="D409" s="225" t="s">
        <v>127</v>
      </c>
      <c r="E409" s="230" t="s">
        <v>19</v>
      </c>
      <c r="F409" s="231" t="s">
        <v>558</v>
      </c>
      <c r="G409" s="229"/>
      <c r="H409" s="232">
        <v>4</v>
      </c>
      <c r="I409" s="233"/>
      <c r="J409" s="229"/>
      <c r="K409" s="229"/>
      <c r="L409" s="234"/>
      <c r="M409" s="235"/>
      <c r="N409" s="236"/>
      <c r="O409" s="236"/>
      <c r="P409" s="236"/>
      <c r="Q409" s="236"/>
      <c r="R409" s="236"/>
      <c r="S409" s="236"/>
      <c r="T409" s="237"/>
      <c r="AT409" s="238" t="s">
        <v>127</v>
      </c>
      <c r="AU409" s="238" t="s">
        <v>82</v>
      </c>
      <c r="AV409" s="12" t="s">
        <v>82</v>
      </c>
      <c r="AW409" s="12" t="s">
        <v>34</v>
      </c>
      <c r="AX409" s="12" t="s">
        <v>80</v>
      </c>
      <c r="AY409" s="238" t="s">
        <v>116</v>
      </c>
    </row>
    <row r="410" s="1" customFormat="1" ht="16.5" customHeight="1">
      <c r="B410" s="39"/>
      <c r="C410" s="271" t="s">
        <v>559</v>
      </c>
      <c r="D410" s="271" t="s">
        <v>369</v>
      </c>
      <c r="E410" s="272" t="s">
        <v>560</v>
      </c>
      <c r="F410" s="273" t="s">
        <v>561</v>
      </c>
      <c r="G410" s="274" t="s">
        <v>554</v>
      </c>
      <c r="H410" s="275">
        <v>4</v>
      </c>
      <c r="I410" s="276"/>
      <c r="J410" s="277">
        <f>ROUND(I410*H410,2)</f>
        <v>0</v>
      </c>
      <c r="K410" s="273" t="s">
        <v>122</v>
      </c>
      <c r="L410" s="278"/>
      <c r="M410" s="279" t="s">
        <v>19</v>
      </c>
      <c r="N410" s="280" t="s">
        <v>44</v>
      </c>
      <c r="O410" s="84"/>
      <c r="P410" s="221">
        <f>O410*H410</f>
        <v>0</v>
      </c>
      <c r="Q410" s="221">
        <v>0.012200000000000001</v>
      </c>
      <c r="R410" s="221">
        <f>Q410*H410</f>
        <v>0.048800000000000003</v>
      </c>
      <c r="S410" s="221">
        <v>0</v>
      </c>
      <c r="T410" s="222">
        <f>S410*H410</f>
        <v>0</v>
      </c>
      <c r="AR410" s="223" t="s">
        <v>160</v>
      </c>
      <c r="AT410" s="223" t="s">
        <v>369</v>
      </c>
      <c r="AU410" s="223" t="s">
        <v>82</v>
      </c>
      <c r="AY410" s="18" t="s">
        <v>116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8" t="s">
        <v>80</v>
      </c>
      <c r="BK410" s="224">
        <f>ROUND(I410*H410,2)</f>
        <v>0</v>
      </c>
      <c r="BL410" s="18" t="s">
        <v>123</v>
      </c>
      <c r="BM410" s="223" t="s">
        <v>562</v>
      </c>
    </row>
    <row r="411" s="14" customFormat="1">
      <c r="B411" s="250"/>
      <c r="C411" s="251"/>
      <c r="D411" s="225" t="s">
        <v>127</v>
      </c>
      <c r="E411" s="252" t="s">
        <v>19</v>
      </c>
      <c r="F411" s="253" t="s">
        <v>557</v>
      </c>
      <c r="G411" s="251"/>
      <c r="H411" s="252" t="s">
        <v>19</v>
      </c>
      <c r="I411" s="254"/>
      <c r="J411" s="251"/>
      <c r="K411" s="251"/>
      <c r="L411" s="255"/>
      <c r="M411" s="256"/>
      <c r="N411" s="257"/>
      <c r="O411" s="257"/>
      <c r="P411" s="257"/>
      <c r="Q411" s="257"/>
      <c r="R411" s="257"/>
      <c r="S411" s="257"/>
      <c r="T411" s="258"/>
      <c r="AT411" s="259" t="s">
        <v>127</v>
      </c>
      <c r="AU411" s="259" t="s">
        <v>82</v>
      </c>
      <c r="AV411" s="14" t="s">
        <v>80</v>
      </c>
      <c r="AW411" s="14" t="s">
        <v>34</v>
      </c>
      <c r="AX411" s="14" t="s">
        <v>73</v>
      </c>
      <c r="AY411" s="259" t="s">
        <v>116</v>
      </c>
    </row>
    <row r="412" s="12" customFormat="1">
      <c r="B412" s="228"/>
      <c r="C412" s="229"/>
      <c r="D412" s="225" t="s">
        <v>127</v>
      </c>
      <c r="E412" s="230" t="s">
        <v>19</v>
      </c>
      <c r="F412" s="231" t="s">
        <v>563</v>
      </c>
      <c r="G412" s="229"/>
      <c r="H412" s="232">
        <v>4</v>
      </c>
      <c r="I412" s="233"/>
      <c r="J412" s="229"/>
      <c r="K412" s="229"/>
      <c r="L412" s="234"/>
      <c r="M412" s="235"/>
      <c r="N412" s="236"/>
      <c r="O412" s="236"/>
      <c r="P412" s="236"/>
      <c r="Q412" s="236"/>
      <c r="R412" s="236"/>
      <c r="S412" s="236"/>
      <c r="T412" s="237"/>
      <c r="AT412" s="238" t="s">
        <v>127</v>
      </c>
      <c r="AU412" s="238" t="s">
        <v>82</v>
      </c>
      <c r="AV412" s="12" t="s">
        <v>82</v>
      </c>
      <c r="AW412" s="12" t="s">
        <v>34</v>
      </c>
      <c r="AX412" s="12" t="s">
        <v>80</v>
      </c>
      <c r="AY412" s="238" t="s">
        <v>116</v>
      </c>
    </row>
    <row r="413" s="1" customFormat="1" ht="24" customHeight="1">
      <c r="B413" s="39"/>
      <c r="C413" s="212" t="s">
        <v>564</v>
      </c>
      <c r="D413" s="212" t="s">
        <v>118</v>
      </c>
      <c r="E413" s="213" t="s">
        <v>565</v>
      </c>
      <c r="F413" s="214" t="s">
        <v>566</v>
      </c>
      <c r="G413" s="215" t="s">
        <v>554</v>
      </c>
      <c r="H413" s="216">
        <v>2</v>
      </c>
      <c r="I413" s="217"/>
      <c r="J413" s="218">
        <f>ROUND(I413*H413,2)</f>
        <v>0</v>
      </c>
      <c r="K413" s="214" t="s">
        <v>122</v>
      </c>
      <c r="L413" s="44"/>
      <c r="M413" s="219" t="s">
        <v>19</v>
      </c>
      <c r="N413" s="220" t="s">
        <v>44</v>
      </c>
      <c r="O413" s="84"/>
      <c r="P413" s="221">
        <f>O413*H413</f>
        <v>0</v>
      </c>
      <c r="Q413" s="221">
        <v>0</v>
      </c>
      <c r="R413" s="221">
        <f>Q413*H413</f>
        <v>0</v>
      </c>
      <c r="S413" s="221">
        <v>0</v>
      </c>
      <c r="T413" s="222">
        <f>S413*H413</f>
        <v>0</v>
      </c>
      <c r="AR413" s="223" t="s">
        <v>123</v>
      </c>
      <c r="AT413" s="223" t="s">
        <v>118</v>
      </c>
      <c r="AU413" s="223" t="s">
        <v>82</v>
      </c>
      <c r="AY413" s="18" t="s">
        <v>116</v>
      </c>
      <c r="BE413" s="224">
        <f>IF(N413="základní",J413,0)</f>
        <v>0</v>
      </c>
      <c r="BF413" s="224">
        <f>IF(N413="snížená",J413,0)</f>
        <v>0</v>
      </c>
      <c r="BG413" s="224">
        <f>IF(N413="zákl. přenesená",J413,0)</f>
        <v>0</v>
      </c>
      <c r="BH413" s="224">
        <f>IF(N413="sníž. přenesená",J413,0)</f>
        <v>0</v>
      </c>
      <c r="BI413" s="224">
        <f>IF(N413="nulová",J413,0)</f>
        <v>0</v>
      </c>
      <c r="BJ413" s="18" t="s">
        <v>80</v>
      </c>
      <c r="BK413" s="224">
        <f>ROUND(I413*H413,2)</f>
        <v>0</v>
      </c>
      <c r="BL413" s="18" t="s">
        <v>123</v>
      </c>
      <c r="BM413" s="223" t="s">
        <v>567</v>
      </c>
    </row>
    <row r="414" s="1" customFormat="1">
      <c r="B414" s="39"/>
      <c r="C414" s="40"/>
      <c r="D414" s="225" t="s">
        <v>125</v>
      </c>
      <c r="E414" s="40"/>
      <c r="F414" s="226" t="s">
        <v>556</v>
      </c>
      <c r="G414" s="40"/>
      <c r="H414" s="40"/>
      <c r="I414" s="136"/>
      <c r="J414" s="40"/>
      <c r="K414" s="40"/>
      <c r="L414" s="44"/>
      <c r="M414" s="227"/>
      <c r="N414" s="84"/>
      <c r="O414" s="84"/>
      <c r="P414" s="84"/>
      <c r="Q414" s="84"/>
      <c r="R414" s="84"/>
      <c r="S414" s="84"/>
      <c r="T414" s="85"/>
      <c r="AT414" s="18" t="s">
        <v>125</v>
      </c>
      <c r="AU414" s="18" t="s">
        <v>82</v>
      </c>
    </row>
    <row r="415" s="14" customFormat="1">
      <c r="B415" s="250"/>
      <c r="C415" s="251"/>
      <c r="D415" s="225" t="s">
        <v>127</v>
      </c>
      <c r="E415" s="252" t="s">
        <v>19</v>
      </c>
      <c r="F415" s="253" t="s">
        <v>568</v>
      </c>
      <c r="G415" s="251"/>
      <c r="H415" s="252" t="s">
        <v>19</v>
      </c>
      <c r="I415" s="254"/>
      <c r="J415" s="251"/>
      <c r="K415" s="251"/>
      <c r="L415" s="255"/>
      <c r="M415" s="256"/>
      <c r="N415" s="257"/>
      <c r="O415" s="257"/>
      <c r="P415" s="257"/>
      <c r="Q415" s="257"/>
      <c r="R415" s="257"/>
      <c r="S415" s="257"/>
      <c r="T415" s="258"/>
      <c r="AT415" s="259" t="s">
        <v>127</v>
      </c>
      <c r="AU415" s="259" t="s">
        <v>82</v>
      </c>
      <c r="AV415" s="14" t="s">
        <v>80</v>
      </c>
      <c r="AW415" s="14" t="s">
        <v>34</v>
      </c>
      <c r="AX415" s="14" t="s">
        <v>73</v>
      </c>
      <c r="AY415" s="259" t="s">
        <v>116</v>
      </c>
    </row>
    <row r="416" s="12" customFormat="1">
      <c r="B416" s="228"/>
      <c r="C416" s="229"/>
      <c r="D416" s="225" t="s">
        <v>127</v>
      </c>
      <c r="E416" s="230" t="s">
        <v>19</v>
      </c>
      <c r="F416" s="231" t="s">
        <v>82</v>
      </c>
      <c r="G416" s="229"/>
      <c r="H416" s="232">
        <v>2</v>
      </c>
      <c r="I416" s="233"/>
      <c r="J416" s="229"/>
      <c r="K416" s="229"/>
      <c r="L416" s="234"/>
      <c r="M416" s="235"/>
      <c r="N416" s="236"/>
      <c r="O416" s="236"/>
      <c r="P416" s="236"/>
      <c r="Q416" s="236"/>
      <c r="R416" s="236"/>
      <c r="S416" s="236"/>
      <c r="T416" s="237"/>
      <c r="AT416" s="238" t="s">
        <v>127</v>
      </c>
      <c r="AU416" s="238" t="s">
        <v>82</v>
      </c>
      <c r="AV416" s="12" t="s">
        <v>82</v>
      </c>
      <c r="AW416" s="12" t="s">
        <v>34</v>
      </c>
      <c r="AX416" s="12" t="s">
        <v>80</v>
      </c>
      <c r="AY416" s="238" t="s">
        <v>116</v>
      </c>
    </row>
    <row r="417" s="1" customFormat="1" ht="24" customHeight="1">
      <c r="B417" s="39"/>
      <c r="C417" s="212" t="s">
        <v>569</v>
      </c>
      <c r="D417" s="212" t="s">
        <v>118</v>
      </c>
      <c r="E417" s="213" t="s">
        <v>570</v>
      </c>
      <c r="F417" s="214" t="s">
        <v>571</v>
      </c>
      <c r="G417" s="215" t="s">
        <v>554</v>
      </c>
      <c r="H417" s="216">
        <v>4</v>
      </c>
      <c r="I417" s="217"/>
      <c r="J417" s="218">
        <f>ROUND(I417*H417,2)</f>
        <v>0</v>
      </c>
      <c r="K417" s="214" t="s">
        <v>122</v>
      </c>
      <c r="L417" s="44"/>
      <c r="M417" s="219" t="s">
        <v>19</v>
      </c>
      <c r="N417" s="220" t="s">
        <v>44</v>
      </c>
      <c r="O417" s="84"/>
      <c r="P417" s="221">
        <f>O417*H417</f>
        <v>0</v>
      </c>
      <c r="Q417" s="221">
        <v>0</v>
      </c>
      <c r="R417" s="221">
        <f>Q417*H417</f>
        <v>0</v>
      </c>
      <c r="S417" s="221">
        <v>0</v>
      </c>
      <c r="T417" s="222">
        <f>S417*H417</f>
        <v>0</v>
      </c>
      <c r="AR417" s="223" t="s">
        <v>123</v>
      </c>
      <c r="AT417" s="223" t="s">
        <v>118</v>
      </c>
      <c r="AU417" s="223" t="s">
        <v>82</v>
      </c>
      <c r="AY417" s="18" t="s">
        <v>116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8" t="s">
        <v>80</v>
      </c>
      <c r="BK417" s="224">
        <f>ROUND(I417*H417,2)</f>
        <v>0</v>
      </c>
      <c r="BL417" s="18" t="s">
        <v>123</v>
      </c>
      <c r="BM417" s="223" t="s">
        <v>572</v>
      </c>
    </row>
    <row r="418" s="1" customFormat="1">
      <c r="B418" s="39"/>
      <c r="C418" s="40"/>
      <c r="D418" s="225" t="s">
        <v>125</v>
      </c>
      <c r="E418" s="40"/>
      <c r="F418" s="226" t="s">
        <v>556</v>
      </c>
      <c r="G418" s="40"/>
      <c r="H418" s="40"/>
      <c r="I418" s="136"/>
      <c r="J418" s="40"/>
      <c r="K418" s="40"/>
      <c r="L418" s="44"/>
      <c r="M418" s="227"/>
      <c r="N418" s="84"/>
      <c r="O418" s="84"/>
      <c r="P418" s="84"/>
      <c r="Q418" s="84"/>
      <c r="R418" s="84"/>
      <c r="S418" s="84"/>
      <c r="T418" s="85"/>
      <c r="AT418" s="18" t="s">
        <v>125</v>
      </c>
      <c r="AU418" s="18" t="s">
        <v>82</v>
      </c>
    </row>
    <row r="419" s="14" customFormat="1">
      <c r="B419" s="250"/>
      <c r="C419" s="251"/>
      <c r="D419" s="225" t="s">
        <v>127</v>
      </c>
      <c r="E419" s="252" t="s">
        <v>19</v>
      </c>
      <c r="F419" s="253" t="s">
        <v>557</v>
      </c>
      <c r="G419" s="251"/>
      <c r="H419" s="252" t="s">
        <v>19</v>
      </c>
      <c r="I419" s="254"/>
      <c r="J419" s="251"/>
      <c r="K419" s="251"/>
      <c r="L419" s="255"/>
      <c r="M419" s="256"/>
      <c r="N419" s="257"/>
      <c r="O419" s="257"/>
      <c r="P419" s="257"/>
      <c r="Q419" s="257"/>
      <c r="R419" s="257"/>
      <c r="S419" s="257"/>
      <c r="T419" s="258"/>
      <c r="AT419" s="259" t="s">
        <v>127</v>
      </c>
      <c r="AU419" s="259" t="s">
        <v>82</v>
      </c>
      <c r="AV419" s="14" t="s">
        <v>80</v>
      </c>
      <c r="AW419" s="14" t="s">
        <v>34</v>
      </c>
      <c r="AX419" s="14" t="s">
        <v>73</v>
      </c>
      <c r="AY419" s="259" t="s">
        <v>116</v>
      </c>
    </row>
    <row r="420" s="12" customFormat="1">
      <c r="B420" s="228"/>
      <c r="C420" s="229"/>
      <c r="D420" s="225" t="s">
        <v>127</v>
      </c>
      <c r="E420" s="230" t="s">
        <v>19</v>
      </c>
      <c r="F420" s="231" t="s">
        <v>123</v>
      </c>
      <c r="G420" s="229"/>
      <c r="H420" s="232">
        <v>4</v>
      </c>
      <c r="I420" s="233"/>
      <c r="J420" s="229"/>
      <c r="K420" s="229"/>
      <c r="L420" s="234"/>
      <c r="M420" s="235"/>
      <c r="N420" s="236"/>
      <c r="O420" s="236"/>
      <c r="P420" s="236"/>
      <c r="Q420" s="236"/>
      <c r="R420" s="236"/>
      <c r="S420" s="236"/>
      <c r="T420" s="237"/>
      <c r="AT420" s="238" t="s">
        <v>127</v>
      </c>
      <c r="AU420" s="238" t="s">
        <v>82</v>
      </c>
      <c r="AV420" s="12" t="s">
        <v>82</v>
      </c>
      <c r="AW420" s="12" t="s">
        <v>34</v>
      </c>
      <c r="AX420" s="12" t="s">
        <v>80</v>
      </c>
      <c r="AY420" s="238" t="s">
        <v>116</v>
      </c>
    </row>
    <row r="421" s="1" customFormat="1" ht="16.5" customHeight="1">
      <c r="B421" s="39"/>
      <c r="C421" s="271" t="s">
        <v>573</v>
      </c>
      <c r="D421" s="271" t="s">
        <v>369</v>
      </c>
      <c r="E421" s="272" t="s">
        <v>574</v>
      </c>
      <c r="F421" s="273" t="s">
        <v>575</v>
      </c>
      <c r="G421" s="274" t="s">
        <v>554</v>
      </c>
      <c r="H421" s="275">
        <v>4</v>
      </c>
      <c r="I421" s="276"/>
      <c r="J421" s="277">
        <f>ROUND(I421*H421,2)</f>
        <v>0</v>
      </c>
      <c r="K421" s="273" t="s">
        <v>19</v>
      </c>
      <c r="L421" s="278"/>
      <c r="M421" s="279" t="s">
        <v>19</v>
      </c>
      <c r="N421" s="280" t="s">
        <v>44</v>
      </c>
      <c r="O421" s="84"/>
      <c r="P421" s="221">
        <f>O421*H421</f>
        <v>0</v>
      </c>
      <c r="Q421" s="221">
        <v>0.01</v>
      </c>
      <c r="R421" s="221">
        <f>Q421*H421</f>
        <v>0.040000000000000001</v>
      </c>
      <c r="S421" s="221">
        <v>0</v>
      </c>
      <c r="T421" s="222">
        <f>S421*H421</f>
        <v>0</v>
      </c>
      <c r="AR421" s="223" t="s">
        <v>160</v>
      </c>
      <c r="AT421" s="223" t="s">
        <v>369</v>
      </c>
      <c r="AU421" s="223" t="s">
        <v>82</v>
      </c>
      <c r="AY421" s="18" t="s">
        <v>116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8" t="s">
        <v>80</v>
      </c>
      <c r="BK421" s="224">
        <f>ROUND(I421*H421,2)</f>
        <v>0</v>
      </c>
      <c r="BL421" s="18" t="s">
        <v>123</v>
      </c>
      <c r="BM421" s="223" t="s">
        <v>576</v>
      </c>
    </row>
    <row r="422" s="14" customFormat="1">
      <c r="B422" s="250"/>
      <c r="C422" s="251"/>
      <c r="D422" s="225" t="s">
        <v>127</v>
      </c>
      <c r="E422" s="252" t="s">
        <v>19</v>
      </c>
      <c r="F422" s="253" t="s">
        <v>557</v>
      </c>
      <c r="G422" s="251"/>
      <c r="H422" s="252" t="s">
        <v>19</v>
      </c>
      <c r="I422" s="254"/>
      <c r="J422" s="251"/>
      <c r="K422" s="251"/>
      <c r="L422" s="255"/>
      <c r="M422" s="256"/>
      <c r="N422" s="257"/>
      <c r="O422" s="257"/>
      <c r="P422" s="257"/>
      <c r="Q422" s="257"/>
      <c r="R422" s="257"/>
      <c r="S422" s="257"/>
      <c r="T422" s="258"/>
      <c r="AT422" s="259" t="s">
        <v>127</v>
      </c>
      <c r="AU422" s="259" t="s">
        <v>82</v>
      </c>
      <c r="AV422" s="14" t="s">
        <v>80</v>
      </c>
      <c r="AW422" s="14" t="s">
        <v>34</v>
      </c>
      <c r="AX422" s="14" t="s">
        <v>73</v>
      </c>
      <c r="AY422" s="259" t="s">
        <v>116</v>
      </c>
    </row>
    <row r="423" s="12" customFormat="1">
      <c r="B423" s="228"/>
      <c r="C423" s="229"/>
      <c r="D423" s="225" t="s">
        <v>127</v>
      </c>
      <c r="E423" s="230" t="s">
        <v>19</v>
      </c>
      <c r="F423" s="231" t="s">
        <v>123</v>
      </c>
      <c r="G423" s="229"/>
      <c r="H423" s="232">
        <v>4</v>
      </c>
      <c r="I423" s="233"/>
      <c r="J423" s="229"/>
      <c r="K423" s="229"/>
      <c r="L423" s="234"/>
      <c r="M423" s="235"/>
      <c r="N423" s="236"/>
      <c r="O423" s="236"/>
      <c r="P423" s="236"/>
      <c r="Q423" s="236"/>
      <c r="R423" s="236"/>
      <c r="S423" s="236"/>
      <c r="T423" s="237"/>
      <c r="AT423" s="238" t="s">
        <v>127</v>
      </c>
      <c r="AU423" s="238" t="s">
        <v>82</v>
      </c>
      <c r="AV423" s="12" t="s">
        <v>82</v>
      </c>
      <c r="AW423" s="12" t="s">
        <v>34</v>
      </c>
      <c r="AX423" s="12" t="s">
        <v>80</v>
      </c>
      <c r="AY423" s="238" t="s">
        <v>116</v>
      </c>
    </row>
    <row r="424" s="1" customFormat="1" ht="24" customHeight="1">
      <c r="B424" s="39"/>
      <c r="C424" s="212" t="s">
        <v>577</v>
      </c>
      <c r="D424" s="212" t="s">
        <v>118</v>
      </c>
      <c r="E424" s="213" t="s">
        <v>578</v>
      </c>
      <c r="F424" s="214" t="s">
        <v>579</v>
      </c>
      <c r="G424" s="215" t="s">
        <v>554</v>
      </c>
      <c r="H424" s="216">
        <v>4</v>
      </c>
      <c r="I424" s="217"/>
      <c r="J424" s="218">
        <f>ROUND(I424*H424,2)</f>
        <v>0</v>
      </c>
      <c r="K424" s="214" t="s">
        <v>122</v>
      </c>
      <c r="L424" s="44"/>
      <c r="M424" s="219" t="s">
        <v>19</v>
      </c>
      <c r="N424" s="220" t="s">
        <v>44</v>
      </c>
      <c r="O424" s="84"/>
      <c r="P424" s="221">
        <f>O424*H424</f>
        <v>0</v>
      </c>
      <c r="Q424" s="221">
        <v>0.00167</v>
      </c>
      <c r="R424" s="221">
        <f>Q424*H424</f>
        <v>0.0066800000000000002</v>
      </c>
      <c r="S424" s="221">
        <v>0</v>
      </c>
      <c r="T424" s="222">
        <f>S424*H424</f>
        <v>0</v>
      </c>
      <c r="AR424" s="223" t="s">
        <v>123</v>
      </c>
      <c r="AT424" s="223" t="s">
        <v>118</v>
      </c>
      <c r="AU424" s="223" t="s">
        <v>82</v>
      </c>
      <c r="AY424" s="18" t="s">
        <v>116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18" t="s">
        <v>80</v>
      </c>
      <c r="BK424" s="224">
        <f>ROUND(I424*H424,2)</f>
        <v>0</v>
      </c>
      <c r="BL424" s="18" t="s">
        <v>123</v>
      </c>
      <c r="BM424" s="223" t="s">
        <v>580</v>
      </c>
    </row>
    <row r="425" s="1" customFormat="1">
      <c r="B425" s="39"/>
      <c r="C425" s="40"/>
      <c r="D425" s="225" t="s">
        <v>125</v>
      </c>
      <c r="E425" s="40"/>
      <c r="F425" s="226" t="s">
        <v>556</v>
      </c>
      <c r="G425" s="40"/>
      <c r="H425" s="40"/>
      <c r="I425" s="136"/>
      <c r="J425" s="40"/>
      <c r="K425" s="40"/>
      <c r="L425" s="44"/>
      <c r="M425" s="227"/>
      <c r="N425" s="84"/>
      <c r="O425" s="84"/>
      <c r="P425" s="84"/>
      <c r="Q425" s="84"/>
      <c r="R425" s="84"/>
      <c r="S425" s="84"/>
      <c r="T425" s="85"/>
      <c r="AT425" s="18" t="s">
        <v>125</v>
      </c>
      <c r="AU425" s="18" t="s">
        <v>82</v>
      </c>
    </row>
    <row r="426" s="14" customFormat="1">
      <c r="B426" s="250"/>
      <c r="C426" s="251"/>
      <c r="D426" s="225" t="s">
        <v>127</v>
      </c>
      <c r="E426" s="252" t="s">
        <v>19</v>
      </c>
      <c r="F426" s="253" t="s">
        <v>557</v>
      </c>
      <c r="G426" s="251"/>
      <c r="H426" s="252" t="s">
        <v>19</v>
      </c>
      <c r="I426" s="254"/>
      <c r="J426" s="251"/>
      <c r="K426" s="251"/>
      <c r="L426" s="255"/>
      <c r="M426" s="256"/>
      <c r="N426" s="257"/>
      <c r="O426" s="257"/>
      <c r="P426" s="257"/>
      <c r="Q426" s="257"/>
      <c r="R426" s="257"/>
      <c r="S426" s="257"/>
      <c r="T426" s="258"/>
      <c r="AT426" s="259" t="s">
        <v>127</v>
      </c>
      <c r="AU426" s="259" t="s">
        <v>82</v>
      </c>
      <c r="AV426" s="14" t="s">
        <v>80</v>
      </c>
      <c r="AW426" s="14" t="s">
        <v>34</v>
      </c>
      <c r="AX426" s="14" t="s">
        <v>73</v>
      </c>
      <c r="AY426" s="259" t="s">
        <v>116</v>
      </c>
    </row>
    <row r="427" s="12" customFormat="1">
      <c r="B427" s="228"/>
      <c r="C427" s="229"/>
      <c r="D427" s="225" t="s">
        <v>127</v>
      </c>
      <c r="E427" s="230" t="s">
        <v>19</v>
      </c>
      <c r="F427" s="231" t="s">
        <v>581</v>
      </c>
      <c r="G427" s="229"/>
      <c r="H427" s="232">
        <v>1</v>
      </c>
      <c r="I427" s="233"/>
      <c r="J427" s="229"/>
      <c r="K427" s="229"/>
      <c r="L427" s="234"/>
      <c r="M427" s="235"/>
      <c r="N427" s="236"/>
      <c r="O427" s="236"/>
      <c r="P427" s="236"/>
      <c r="Q427" s="236"/>
      <c r="R427" s="236"/>
      <c r="S427" s="236"/>
      <c r="T427" s="237"/>
      <c r="AT427" s="238" t="s">
        <v>127</v>
      </c>
      <c r="AU427" s="238" t="s">
        <v>82</v>
      </c>
      <c r="AV427" s="12" t="s">
        <v>82</v>
      </c>
      <c r="AW427" s="12" t="s">
        <v>34</v>
      </c>
      <c r="AX427" s="12" t="s">
        <v>73</v>
      </c>
      <c r="AY427" s="238" t="s">
        <v>116</v>
      </c>
    </row>
    <row r="428" s="12" customFormat="1">
      <c r="B428" s="228"/>
      <c r="C428" s="229"/>
      <c r="D428" s="225" t="s">
        <v>127</v>
      </c>
      <c r="E428" s="230" t="s">
        <v>19</v>
      </c>
      <c r="F428" s="231" t="s">
        <v>582</v>
      </c>
      <c r="G428" s="229"/>
      <c r="H428" s="232">
        <v>1</v>
      </c>
      <c r="I428" s="233"/>
      <c r="J428" s="229"/>
      <c r="K428" s="229"/>
      <c r="L428" s="234"/>
      <c r="M428" s="235"/>
      <c r="N428" s="236"/>
      <c r="O428" s="236"/>
      <c r="P428" s="236"/>
      <c r="Q428" s="236"/>
      <c r="R428" s="236"/>
      <c r="S428" s="236"/>
      <c r="T428" s="237"/>
      <c r="AT428" s="238" t="s">
        <v>127</v>
      </c>
      <c r="AU428" s="238" t="s">
        <v>82</v>
      </c>
      <c r="AV428" s="12" t="s">
        <v>82</v>
      </c>
      <c r="AW428" s="12" t="s">
        <v>34</v>
      </c>
      <c r="AX428" s="12" t="s">
        <v>73</v>
      </c>
      <c r="AY428" s="238" t="s">
        <v>116</v>
      </c>
    </row>
    <row r="429" s="12" customFormat="1">
      <c r="B429" s="228"/>
      <c r="C429" s="229"/>
      <c r="D429" s="225" t="s">
        <v>127</v>
      </c>
      <c r="E429" s="230" t="s">
        <v>19</v>
      </c>
      <c r="F429" s="231" t="s">
        <v>583</v>
      </c>
      <c r="G429" s="229"/>
      <c r="H429" s="232">
        <v>1</v>
      </c>
      <c r="I429" s="233"/>
      <c r="J429" s="229"/>
      <c r="K429" s="229"/>
      <c r="L429" s="234"/>
      <c r="M429" s="235"/>
      <c r="N429" s="236"/>
      <c r="O429" s="236"/>
      <c r="P429" s="236"/>
      <c r="Q429" s="236"/>
      <c r="R429" s="236"/>
      <c r="S429" s="236"/>
      <c r="T429" s="237"/>
      <c r="AT429" s="238" t="s">
        <v>127</v>
      </c>
      <c r="AU429" s="238" t="s">
        <v>82</v>
      </c>
      <c r="AV429" s="12" t="s">
        <v>82</v>
      </c>
      <c r="AW429" s="12" t="s">
        <v>34</v>
      </c>
      <c r="AX429" s="12" t="s">
        <v>73</v>
      </c>
      <c r="AY429" s="238" t="s">
        <v>116</v>
      </c>
    </row>
    <row r="430" s="12" customFormat="1">
      <c r="B430" s="228"/>
      <c r="C430" s="229"/>
      <c r="D430" s="225" t="s">
        <v>127</v>
      </c>
      <c r="E430" s="230" t="s">
        <v>19</v>
      </c>
      <c r="F430" s="231" t="s">
        <v>584</v>
      </c>
      <c r="G430" s="229"/>
      <c r="H430" s="232">
        <v>1</v>
      </c>
      <c r="I430" s="233"/>
      <c r="J430" s="229"/>
      <c r="K430" s="229"/>
      <c r="L430" s="234"/>
      <c r="M430" s="235"/>
      <c r="N430" s="236"/>
      <c r="O430" s="236"/>
      <c r="P430" s="236"/>
      <c r="Q430" s="236"/>
      <c r="R430" s="236"/>
      <c r="S430" s="236"/>
      <c r="T430" s="237"/>
      <c r="AT430" s="238" t="s">
        <v>127</v>
      </c>
      <c r="AU430" s="238" t="s">
        <v>82</v>
      </c>
      <c r="AV430" s="12" t="s">
        <v>82</v>
      </c>
      <c r="AW430" s="12" t="s">
        <v>34</v>
      </c>
      <c r="AX430" s="12" t="s">
        <v>73</v>
      </c>
      <c r="AY430" s="238" t="s">
        <v>116</v>
      </c>
    </row>
    <row r="431" s="13" customFormat="1">
      <c r="B431" s="239"/>
      <c r="C431" s="240"/>
      <c r="D431" s="225" t="s">
        <v>127</v>
      </c>
      <c r="E431" s="241" t="s">
        <v>19</v>
      </c>
      <c r="F431" s="242" t="s">
        <v>154</v>
      </c>
      <c r="G431" s="240"/>
      <c r="H431" s="243">
        <v>4</v>
      </c>
      <c r="I431" s="244"/>
      <c r="J431" s="240"/>
      <c r="K431" s="240"/>
      <c r="L431" s="245"/>
      <c r="M431" s="246"/>
      <c r="N431" s="247"/>
      <c r="O431" s="247"/>
      <c r="P431" s="247"/>
      <c r="Q431" s="247"/>
      <c r="R431" s="247"/>
      <c r="S431" s="247"/>
      <c r="T431" s="248"/>
      <c r="AT431" s="249" t="s">
        <v>127</v>
      </c>
      <c r="AU431" s="249" t="s">
        <v>82</v>
      </c>
      <c r="AV431" s="13" t="s">
        <v>123</v>
      </c>
      <c r="AW431" s="13" t="s">
        <v>34</v>
      </c>
      <c r="AX431" s="13" t="s">
        <v>80</v>
      </c>
      <c r="AY431" s="249" t="s">
        <v>116</v>
      </c>
    </row>
    <row r="432" s="1" customFormat="1" ht="16.5" customHeight="1">
      <c r="B432" s="39"/>
      <c r="C432" s="271" t="s">
        <v>585</v>
      </c>
      <c r="D432" s="271" t="s">
        <v>369</v>
      </c>
      <c r="E432" s="272" t="s">
        <v>586</v>
      </c>
      <c r="F432" s="273" t="s">
        <v>587</v>
      </c>
      <c r="G432" s="274" t="s">
        <v>554</v>
      </c>
      <c r="H432" s="275">
        <v>1</v>
      </c>
      <c r="I432" s="276"/>
      <c r="J432" s="277">
        <f>ROUND(I432*H432,2)</f>
        <v>0</v>
      </c>
      <c r="K432" s="273" t="s">
        <v>122</v>
      </c>
      <c r="L432" s="278"/>
      <c r="M432" s="279" t="s">
        <v>19</v>
      </c>
      <c r="N432" s="280" t="s">
        <v>44</v>
      </c>
      <c r="O432" s="84"/>
      <c r="P432" s="221">
        <f>O432*H432</f>
        <v>0</v>
      </c>
      <c r="Q432" s="221">
        <v>0.010699999999999999</v>
      </c>
      <c r="R432" s="221">
        <f>Q432*H432</f>
        <v>0.010699999999999999</v>
      </c>
      <c r="S432" s="221">
        <v>0</v>
      </c>
      <c r="T432" s="222">
        <f>S432*H432</f>
        <v>0</v>
      </c>
      <c r="AR432" s="223" t="s">
        <v>160</v>
      </c>
      <c r="AT432" s="223" t="s">
        <v>369</v>
      </c>
      <c r="AU432" s="223" t="s">
        <v>82</v>
      </c>
      <c r="AY432" s="18" t="s">
        <v>116</v>
      </c>
      <c r="BE432" s="224">
        <f>IF(N432="základní",J432,0)</f>
        <v>0</v>
      </c>
      <c r="BF432" s="224">
        <f>IF(N432="snížená",J432,0)</f>
        <v>0</v>
      </c>
      <c r="BG432" s="224">
        <f>IF(N432="zákl. přenesená",J432,0)</f>
        <v>0</v>
      </c>
      <c r="BH432" s="224">
        <f>IF(N432="sníž. přenesená",J432,0)</f>
        <v>0</v>
      </c>
      <c r="BI432" s="224">
        <f>IF(N432="nulová",J432,0)</f>
        <v>0</v>
      </c>
      <c r="BJ432" s="18" t="s">
        <v>80</v>
      </c>
      <c r="BK432" s="224">
        <f>ROUND(I432*H432,2)</f>
        <v>0</v>
      </c>
      <c r="BL432" s="18" t="s">
        <v>123</v>
      </c>
      <c r="BM432" s="223" t="s">
        <v>588</v>
      </c>
    </row>
    <row r="433" s="14" customFormat="1">
      <c r="B433" s="250"/>
      <c r="C433" s="251"/>
      <c r="D433" s="225" t="s">
        <v>127</v>
      </c>
      <c r="E433" s="252" t="s">
        <v>19</v>
      </c>
      <c r="F433" s="253" t="s">
        <v>557</v>
      </c>
      <c r="G433" s="251"/>
      <c r="H433" s="252" t="s">
        <v>19</v>
      </c>
      <c r="I433" s="254"/>
      <c r="J433" s="251"/>
      <c r="K433" s="251"/>
      <c r="L433" s="255"/>
      <c r="M433" s="256"/>
      <c r="N433" s="257"/>
      <c r="O433" s="257"/>
      <c r="P433" s="257"/>
      <c r="Q433" s="257"/>
      <c r="R433" s="257"/>
      <c r="S433" s="257"/>
      <c r="T433" s="258"/>
      <c r="AT433" s="259" t="s">
        <v>127</v>
      </c>
      <c r="AU433" s="259" t="s">
        <v>82</v>
      </c>
      <c r="AV433" s="14" t="s">
        <v>80</v>
      </c>
      <c r="AW433" s="14" t="s">
        <v>34</v>
      </c>
      <c r="AX433" s="14" t="s">
        <v>73</v>
      </c>
      <c r="AY433" s="259" t="s">
        <v>116</v>
      </c>
    </row>
    <row r="434" s="12" customFormat="1">
      <c r="B434" s="228"/>
      <c r="C434" s="229"/>
      <c r="D434" s="225" t="s">
        <v>127</v>
      </c>
      <c r="E434" s="230" t="s">
        <v>19</v>
      </c>
      <c r="F434" s="231" t="s">
        <v>80</v>
      </c>
      <c r="G434" s="229"/>
      <c r="H434" s="232">
        <v>1</v>
      </c>
      <c r="I434" s="233"/>
      <c r="J434" s="229"/>
      <c r="K434" s="229"/>
      <c r="L434" s="234"/>
      <c r="M434" s="235"/>
      <c r="N434" s="236"/>
      <c r="O434" s="236"/>
      <c r="P434" s="236"/>
      <c r="Q434" s="236"/>
      <c r="R434" s="236"/>
      <c r="S434" s="236"/>
      <c r="T434" s="237"/>
      <c r="AT434" s="238" t="s">
        <v>127</v>
      </c>
      <c r="AU434" s="238" t="s">
        <v>82</v>
      </c>
      <c r="AV434" s="12" t="s">
        <v>82</v>
      </c>
      <c r="AW434" s="12" t="s">
        <v>34</v>
      </c>
      <c r="AX434" s="12" t="s">
        <v>80</v>
      </c>
      <c r="AY434" s="238" t="s">
        <v>116</v>
      </c>
    </row>
    <row r="435" s="1" customFormat="1" ht="16.5" customHeight="1">
      <c r="B435" s="39"/>
      <c r="C435" s="271" t="s">
        <v>589</v>
      </c>
      <c r="D435" s="271" t="s">
        <v>369</v>
      </c>
      <c r="E435" s="272" t="s">
        <v>590</v>
      </c>
      <c r="F435" s="273" t="s">
        <v>591</v>
      </c>
      <c r="G435" s="274" t="s">
        <v>554</v>
      </c>
      <c r="H435" s="275">
        <v>1</v>
      </c>
      <c r="I435" s="276"/>
      <c r="J435" s="277">
        <f>ROUND(I435*H435,2)</f>
        <v>0</v>
      </c>
      <c r="K435" s="273" t="s">
        <v>122</v>
      </c>
      <c r="L435" s="278"/>
      <c r="M435" s="279" t="s">
        <v>19</v>
      </c>
      <c r="N435" s="280" t="s">
        <v>44</v>
      </c>
      <c r="O435" s="84"/>
      <c r="P435" s="221">
        <f>O435*H435</f>
        <v>0</v>
      </c>
      <c r="Q435" s="221">
        <v>0.026800000000000001</v>
      </c>
      <c r="R435" s="221">
        <f>Q435*H435</f>
        <v>0.026800000000000001</v>
      </c>
      <c r="S435" s="221">
        <v>0</v>
      </c>
      <c r="T435" s="222">
        <f>S435*H435</f>
        <v>0</v>
      </c>
      <c r="AR435" s="223" t="s">
        <v>160</v>
      </c>
      <c r="AT435" s="223" t="s">
        <v>369</v>
      </c>
      <c r="AU435" s="223" t="s">
        <v>82</v>
      </c>
      <c r="AY435" s="18" t="s">
        <v>116</v>
      </c>
      <c r="BE435" s="224">
        <f>IF(N435="základní",J435,0)</f>
        <v>0</v>
      </c>
      <c r="BF435" s="224">
        <f>IF(N435="snížená",J435,0)</f>
        <v>0</v>
      </c>
      <c r="BG435" s="224">
        <f>IF(N435="zákl. přenesená",J435,0)</f>
        <v>0</v>
      </c>
      <c r="BH435" s="224">
        <f>IF(N435="sníž. přenesená",J435,0)</f>
        <v>0</v>
      </c>
      <c r="BI435" s="224">
        <f>IF(N435="nulová",J435,0)</f>
        <v>0</v>
      </c>
      <c r="BJ435" s="18" t="s">
        <v>80</v>
      </c>
      <c r="BK435" s="224">
        <f>ROUND(I435*H435,2)</f>
        <v>0</v>
      </c>
      <c r="BL435" s="18" t="s">
        <v>123</v>
      </c>
      <c r="BM435" s="223" t="s">
        <v>592</v>
      </c>
    </row>
    <row r="436" s="14" customFormat="1">
      <c r="B436" s="250"/>
      <c r="C436" s="251"/>
      <c r="D436" s="225" t="s">
        <v>127</v>
      </c>
      <c r="E436" s="252" t="s">
        <v>19</v>
      </c>
      <c r="F436" s="253" t="s">
        <v>557</v>
      </c>
      <c r="G436" s="251"/>
      <c r="H436" s="252" t="s">
        <v>19</v>
      </c>
      <c r="I436" s="254"/>
      <c r="J436" s="251"/>
      <c r="K436" s="251"/>
      <c r="L436" s="255"/>
      <c r="M436" s="256"/>
      <c r="N436" s="257"/>
      <c r="O436" s="257"/>
      <c r="P436" s="257"/>
      <c r="Q436" s="257"/>
      <c r="R436" s="257"/>
      <c r="S436" s="257"/>
      <c r="T436" s="258"/>
      <c r="AT436" s="259" t="s">
        <v>127</v>
      </c>
      <c r="AU436" s="259" t="s">
        <v>82</v>
      </c>
      <c r="AV436" s="14" t="s">
        <v>80</v>
      </c>
      <c r="AW436" s="14" t="s">
        <v>34</v>
      </c>
      <c r="AX436" s="14" t="s">
        <v>73</v>
      </c>
      <c r="AY436" s="259" t="s">
        <v>116</v>
      </c>
    </row>
    <row r="437" s="12" customFormat="1">
      <c r="B437" s="228"/>
      <c r="C437" s="229"/>
      <c r="D437" s="225" t="s">
        <v>127</v>
      </c>
      <c r="E437" s="230" t="s">
        <v>19</v>
      </c>
      <c r="F437" s="231" t="s">
        <v>593</v>
      </c>
      <c r="G437" s="229"/>
      <c r="H437" s="232">
        <v>1</v>
      </c>
      <c r="I437" s="233"/>
      <c r="J437" s="229"/>
      <c r="K437" s="229"/>
      <c r="L437" s="234"/>
      <c r="M437" s="235"/>
      <c r="N437" s="236"/>
      <c r="O437" s="236"/>
      <c r="P437" s="236"/>
      <c r="Q437" s="236"/>
      <c r="R437" s="236"/>
      <c r="S437" s="236"/>
      <c r="T437" s="237"/>
      <c r="AT437" s="238" t="s">
        <v>127</v>
      </c>
      <c r="AU437" s="238" t="s">
        <v>82</v>
      </c>
      <c r="AV437" s="12" t="s">
        <v>82</v>
      </c>
      <c r="AW437" s="12" t="s">
        <v>34</v>
      </c>
      <c r="AX437" s="12" t="s">
        <v>80</v>
      </c>
      <c r="AY437" s="238" t="s">
        <v>116</v>
      </c>
    </row>
    <row r="438" s="1" customFormat="1" ht="16.5" customHeight="1">
      <c r="B438" s="39"/>
      <c r="C438" s="271" t="s">
        <v>594</v>
      </c>
      <c r="D438" s="271" t="s">
        <v>369</v>
      </c>
      <c r="E438" s="272" t="s">
        <v>595</v>
      </c>
      <c r="F438" s="273" t="s">
        <v>596</v>
      </c>
      <c r="G438" s="274" t="s">
        <v>554</v>
      </c>
      <c r="H438" s="275">
        <v>1</v>
      </c>
      <c r="I438" s="276"/>
      <c r="J438" s="277">
        <f>ROUND(I438*H438,2)</f>
        <v>0</v>
      </c>
      <c r="K438" s="273" t="s">
        <v>122</v>
      </c>
      <c r="L438" s="278"/>
      <c r="M438" s="279" t="s">
        <v>19</v>
      </c>
      <c r="N438" s="280" t="s">
        <v>44</v>
      </c>
      <c r="O438" s="84"/>
      <c r="P438" s="221">
        <f>O438*H438</f>
        <v>0</v>
      </c>
      <c r="Q438" s="221">
        <v>0.01</v>
      </c>
      <c r="R438" s="221">
        <f>Q438*H438</f>
        <v>0.01</v>
      </c>
      <c r="S438" s="221">
        <v>0</v>
      </c>
      <c r="T438" s="222">
        <f>S438*H438</f>
        <v>0</v>
      </c>
      <c r="AR438" s="223" t="s">
        <v>160</v>
      </c>
      <c r="AT438" s="223" t="s">
        <v>369</v>
      </c>
      <c r="AU438" s="223" t="s">
        <v>82</v>
      </c>
      <c r="AY438" s="18" t="s">
        <v>116</v>
      </c>
      <c r="BE438" s="224">
        <f>IF(N438="základní",J438,0)</f>
        <v>0</v>
      </c>
      <c r="BF438" s="224">
        <f>IF(N438="snížená",J438,0)</f>
        <v>0</v>
      </c>
      <c r="BG438" s="224">
        <f>IF(N438="zákl. přenesená",J438,0)</f>
        <v>0</v>
      </c>
      <c r="BH438" s="224">
        <f>IF(N438="sníž. přenesená",J438,0)</f>
        <v>0</v>
      </c>
      <c r="BI438" s="224">
        <f>IF(N438="nulová",J438,0)</f>
        <v>0</v>
      </c>
      <c r="BJ438" s="18" t="s">
        <v>80</v>
      </c>
      <c r="BK438" s="224">
        <f>ROUND(I438*H438,2)</f>
        <v>0</v>
      </c>
      <c r="BL438" s="18" t="s">
        <v>123</v>
      </c>
      <c r="BM438" s="223" t="s">
        <v>597</v>
      </c>
    </row>
    <row r="439" s="14" customFormat="1">
      <c r="B439" s="250"/>
      <c r="C439" s="251"/>
      <c r="D439" s="225" t="s">
        <v>127</v>
      </c>
      <c r="E439" s="252" t="s">
        <v>19</v>
      </c>
      <c r="F439" s="253" t="s">
        <v>557</v>
      </c>
      <c r="G439" s="251"/>
      <c r="H439" s="252" t="s">
        <v>19</v>
      </c>
      <c r="I439" s="254"/>
      <c r="J439" s="251"/>
      <c r="K439" s="251"/>
      <c r="L439" s="255"/>
      <c r="M439" s="256"/>
      <c r="N439" s="257"/>
      <c r="O439" s="257"/>
      <c r="P439" s="257"/>
      <c r="Q439" s="257"/>
      <c r="R439" s="257"/>
      <c r="S439" s="257"/>
      <c r="T439" s="258"/>
      <c r="AT439" s="259" t="s">
        <v>127</v>
      </c>
      <c r="AU439" s="259" t="s">
        <v>82</v>
      </c>
      <c r="AV439" s="14" t="s">
        <v>80</v>
      </c>
      <c r="AW439" s="14" t="s">
        <v>34</v>
      </c>
      <c r="AX439" s="14" t="s">
        <v>73</v>
      </c>
      <c r="AY439" s="259" t="s">
        <v>116</v>
      </c>
    </row>
    <row r="440" s="12" customFormat="1">
      <c r="B440" s="228"/>
      <c r="C440" s="229"/>
      <c r="D440" s="225" t="s">
        <v>127</v>
      </c>
      <c r="E440" s="230" t="s">
        <v>19</v>
      </c>
      <c r="F440" s="231" t="s">
        <v>80</v>
      </c>
      <c r="G440" s="229"/>
      <c r="H440" s="232">
        <v>1</v>
      </c>
      <c r="I440" s="233"/>
      <c r="J440" s="229"/>
      <c r="K440" s="229"/>
      <c r="L440" s="234"/>
      <c r="M440" s="235"/>
      <c r="N440" s="236"/>
      <c r="O440" s="236"/>
      <c r="P440" s="236"/>
      <c r="Q440" s="236"/>
      <c r="R440" s="236"/>
      <c r="S440" s="236"/>
      <c r="T440" s="237"/>
      <c r="AT440" s="238" t="s">
        <v>127</v>
      </c>
      <c r="AU440" s="238" t="s">
        <v>82</v>
      </c>
      <c r="AV440" s="12" t="s">
        <v>82</v>
      </c>
      <c r="AW440" s="12" t="s">
        <v>34</v>
      </c>
      <c r="AX440" s="12" t="s">
        <v>80</v>
      </c>
      <c r="AY440" s="238" t="s">
        <v>116</v>
      </c>
    </row>
    <row r="441" s="1" customFormat="1" ht="16.5" customHeight="1">
      <c r="B441" s="39"/>
      <c r="C441" s="271" t="s">
        <v>598</v>
      </c>
      <c r="D441" s="271" t="s">
        <v>369</v>
      </c>
      <c r="E441" s="272" t="s">
        <v>599</v>
      </c>
      <c r="F441" s="273" t="s">
        <v>600</v>
      </c>
      <c r="G441" s="274" t="s">
        <v>554</v>
      </c>
      <c r="H441" s="275">
        <v>1</v>
      </c>
      <c r="I441" s="276"/>
      <c r="J441" s="277">
        <f>ROUND(I441*H441,2)</f>
        <v>0</v>
      </c>
      <c r="K441" s="273" t="s">
        <v>19</v>
      </c>
      <c r="L441" s="278"/>
      <c r="M441" s="279" t="s">
        <v>19</v>
      </c>
      <c r="N441" s="280" t="s">
        <v>44</v>
      </c>
      <c r="O441" s="84"/>
      <c r="P441" s="221">
        <f>O441*H441</f>
        <v>0</v>
      </c>
      <c r="Q441" s="221">
        <v>0.0096600000000000002</v>
      </c>
      <c r="R441" s="221">
        <f>Q441*H441</f>
        <v>0.0096600000000000002</v>
      </c>
      <c r="S441" s="221">
        <v>0</v>
      </c>
      <c r="T441" s="222">
        <f>S441*H441</f>
        <v>0</v>
      </c>
      <c r="AR441" s="223" t="s">
        <v>160</v>
      </c>
      <c r="AT441" s="223" t="s">
        <v>369</v>
      </c>
      <c r="AU441" s="223" t="s">
        <v>82</v>
      </c>
      <c r="AY441" s="18" t="s">
        <v>116</v>
      </c>
      <c r="BE441" s="224">
        <f>IF(N441="základní",J441,0)</f>
        <v>0</v>
      </c>
      <c r="BF441" s="224">
        <f>IF(N441="snížená",J441,0)</f>
        <v>0</v>
      </c>
      <c r="BG441" s="224">
        <f>IF(N441="zákl. přenesená",J441,0)</f>
        <v>0</v>
      </c>
      <c r="BH441" s="224">
        <f>IF(N441="sníž. přenesená",J441,0)</f>
        <v>0</v>
      </c>
      <c r="BI441" s="224">
        <f>IF(N441="nulová",J441,0)</f>
        <v>0</v>
      </c>
      <c r="BJ441" s="18" t="s">
        <v>80</v>
      </c>
      <c r="BK441" s="224">
        <f>ROUND(I441*H441,2)</f>
        <v>0</v>
      </c>
      <c r="BL441" s="18" t="s">
        <v>123</v>
      </c>
      <c r="BM441" s="223" t="s">
        <v>601</v>
      </c>
    </row>
    <row r="442" s="14" customFormat="1">
      <c r="B442" s="250"/>
      <c r="C442" s="251"/>
      <c r="D442" s="225" t="s">
        <v>127</v>
      </c>
      <c r="E442" s="252" t="s">
        <v>19</v>
      </c>
      <c r="F442" s="253" t="s">
        <v>557</v>
      </c>
      <c r="G442" s="251"/>
      <c r="H442" s="252" t="s">
        <v>19</v>
      </c>
      <c r="I442" s="254"/>
      <c r="J442" s="251"/>
      <c r="K442" s="251"/>
      <c r="L442" s="255"/>
      <c r="M442" s="256"/>
      <c r="N442" s="257"/>
      <c r="O442" s="257"/>
      <c r="P442" s="257"/>
      <c r="Q442" s="257"/>
      <c r="R442" s="257"/>
      <c r="S442" s="257"/>
      <c r="T442" s="258"/>
      <c r="AT442" s="259" t="s">
        <v>127</v>
      </c>
      <c r="AU442" s="259" t="s">
        <v>82</v>
      </c>
      <c r="AV442" s="14" t="s">
        <v>80</v>
      </c>
      <c r="AW442" s="14" t="s">
        <v>34</v>
      </c>
      <c r="AX442" s="14" t="s">
        <v>73</v>
      </c>
      <c r="AY442" s="259" t="s">
        <v>116</v>
      </c>
    </row>
    <row r="443" s="12" customFormat="1">
      <c r="B443" s="228"/>
      <c r="C443" s="229"/>
      <c r="D443" s="225" t="s">
        <v>127</v>
      </c>
      <c r="E443" s="230" t="s">
        <v>19</v>
      </c>
      <c r="F443" s="231" t="s">
        <v>602</v>
      </c>
      <c r="G443" s="229"/>
      <c r="H443" s="232">
        <v>1</v>
      </c>
      <c r="I443" s="233"/>
      <c r="J443" s="229"/>
      <c r="K443" s="229"/>
      <c r="L443" s="234"/>
      <c r="M443" s="235"/>
      <c r="N443" s="236"/>
      <c r="O443" s="236"/>
      <c r="P443" s="236"/>
      <c r="Q443" s="236"/>
      <c r="R443" s="236"/>
      <c r="S443" s="236"/>
      <c r="T443" s="237"/>
      <c r="AT443" s="238" t="s">
        <v>127</v>
      </c>
      <c r="AU443" s="238" t="s">
        <v>82</v>
      </c>
      <c r="AV443" s="12" t="s">
        <v>82</v>
      </c>
      <c r="AW443" s="12" t="s">
        <v>34</v>
      </c>
      <c r="AX443" s="12" t="s">
        <v>80</v>
      </c>
      <c r="AY443" s="238" t="s">
        <v>116</v>
      </c>
    </row>
    <row r="444" s="1" customFormat="1" ht="24" customHeight="1">
      <c r="B444" s="39"/>
      <c r="C444" s="212" t="s">
        <v>603</v>
      </c>
      <c r="D444" s="212" t="s">
        <v>118</v>
      </c>
      <c r="E444" s="213" t="s">
        <v>604</v>
      </c>
      <c r="F444" s="214" t="s">
        <v>605</v>
      </c>
      <c r="G444" s="215" t="s">
        <v>554</v>
      </c>
      <c r="H444" s="216">
        <v>4</v>
      </c>
      <c r="I444" s="217"/>
      <c r="J444" s="218">
        <f>ROUND(I444*H444,2)</f>
        <v>0</v>
      </c>
      <c r="K444" s="214" t="s">
        <v>122</v>
      </c>
      <c r="L444" s="44"/>
      <c r="M444" s="219" t="s">
        <v>19</v>
      </c>
      <c r="N444" s="220" t="s">
        <v>44</v>
      </c>
      <c r="O444" s="84"/>
      <c r="P444" s="221">
        <f>O444*H444</f>
        <v>0</v>
      </c>
      <c r="Q444" s="221">
        <v>0.0017099999999999999</v>
      </c>
      <c r="R444" s="221">
        <f>Q444*H444</f>
        <v>0.0068399999999999997</v>
      </c>
      <c r="S444" s="221">
        <v>0</v>
      </c>
      <c r="T444" s="222">
        <f>S444*H444</f>
        <v>0</v>
      </c>
      <c r="AR444" s="223" t="s">
        <v>123</v>
      </c>
      <c r="AT444" s="223" t="s">
        <v>118</v>
      </c>
      <c r="AU444" s="223" t="s">
        <v>82</v>
      </c>
      <c r="AY444" s="18" t="s">
        <v>116</v>
      </c>
      <c r="BE444" s="224">
        <f>IF(N444="základní",J444,0)</f>
        <v>0</v>
      </c>
      <c r="BF444" s="224">
        <f>IF(N444="snížená",J444,0)</f>
        <v>0</v>
      </c>
      <c r="BG444" s="224">
        <f>IF(N444="zákl. přenesená",J444,0)</f>
        <v>0</v>
      </c>
      <c r="BH444" s="224">
        <f>IF(N444="sníž. přenesená",J444,0)</f>
        <v>0</v>
      </c>
      <c r="BI444" s="224">
        <f>IF(N444="nulová",J444,0)</f>
        <v>0</v>
      </c>
      <c r="BJ444" s="18" t="s">
        <v>80</v>
      </c>
      <c r="BK444" s="224">
        <f>ROUND(I444*H444,2)</f>
        <v>0</v>
      </c>
      <c r="BL444" s="18" t="s">
        <v>123</v>
      </c>
      <c r="BM444" s="223" t="s">
        <v>606</v>
      </c>
    </row>
    <row r="445" s="1" customFormat="1">
      <c r="B445" s="39"/>
      <c r="C445" s="40"/>
      <c r="D445" s="225" t="s">
        <v>125</v>
      </c>
      <c r="E445" s="40"/>
      <c r="F445" s="226" t="s">
        <v>556</v>
      </c>
      <c r="G445" s="40"/>
      <c r="H445" s="40"/>
      <c r="I445" s="136"/>
      <c r="J445" s="40"/>
      <c r="K445" s="40"/>
      <c r="L445" s="44"/>
      <c r="M445" s="227"/>
      <c r="N445" s="84"/>
      <c r="O445" s="84"/>
      <c r="P445" s="84"/>
      <c r="Q445" s="84"/>
      <c r="R445" s="84"/>
      <c r="S445" s="84"/>
      <c r="T445" s="85"/>
      <c r="AT445" s="18" t="s">
        <v>125</v>
      </c>
      <c r="AU445" s="18" t="s">
        <v>82</v>
      </c>
    </row>
    <row r="446" s="14" customFormat="1">
      <c r="B446" s="250"/>
      <c r="C446" s="251"/>
      <c r="D446" s="225" t="s">
        <v>127</v>
      </c>
      <c r="E446" s="252" t="s">
        <v>19</v>
      </c>
      <c r="F446" s="253" t="s">
        <v>557</v>
      </c>
      <c r="G446" s="251"/>
      <c r="H446" s="252" t="s">
        <v>19</v>
      </c>
      <c r="I446" s="254"/>
      <c r="J446" s="251"/>
      <c r="K446" s="251"/>
      <c r="L446" s="255"/>
      <c r="M446" s="256"/>
      <c r="N446" s="257"/>
      <c r="O446" s="257"/>
      <c r="P446" s="257"/>
      <c r="Q446" s="257"/>
      <c r="R446" s="257"/>
      <c r="S446" s="257"/>
      <c r="T446" s="258"/>
      <c r="AT446" s="259" t="s">
        <v>127</v>
      </c>
      <c r="AU446" s="259" t="s">
        <v>82</v>
      </c>
      <c r="AV446" s="14" t="s">
        <v>80</v>
      </c>
      <c r="AW446" s="14" t="s">
        <v>34</v>
      </c>
      <c r="AX446" s="14" t="s">
        <v>73</v>
      </c>
      <c r="AY446" s="259" t="s">
        <v>116</v>
      </c>
    </row>
    <row r="447" s="12" customFormat="1">
      <c r="B447" s="228"/>
      <c r="C447" s="229"/>
      <c r="D447" s="225" t="s">
        <v>127</v>
      </c>
      <c r="E447" s="230" t="s">
        <v>19</v>
      </c>
      <c r="F447" s="231" t="s">
        <v>607</v>
      </c>
      <c r="G447" s="229"/>
      <c r="H447" s="232">
        <v>3</v>
      </c>
      <c r="I447" s="233"/>
      <c r="J447" s="229"/>
      <c r="K447" s="229"/>
      <c r="L447" s="234"/>
      <c r="M447" s="235"/>
      <c r="N447" s="236"/>
      <c r="O447" s="236"/>
      <c r="P447" s="236"/>
      <c r="Q447" s="236"/>
      <c r="R447" s="236"/>
      <c r="S447" s="236"/>
      <c r="T447" s="237"/>
      <c r="AT447" s="238" t="s">
        <v>127</v>
      </c>
      <c r="AU447" s="238" t="s">
        <v>82</v>
      </c>
      <c r="AV447" s="12" t="s">
        <v>82</v>
      </c>
      <c r="AW447" s="12" t="s">
        <v>34</v>
      </c>
      <c r="AX447" s="12" t="s">
        <v>73</v>
      </c>
      <c r="AY447" s="238" t="s">
        <v>116</v>
      </c>
    </row>
    <row r="448" s="12" customFormat="1">
      <c r="B448" s="228"/>
      <c r="C448" s="229"/>
      <c r="D448" s="225" t="s">
        <v>127</v>
      </c>
      <c r="E448" s="230" t="s">
        <v>19</v>
      </c>
      <c r="F448" s="231" t="s">
        <v>608</v>
      </c>
      <c r="G448" s="229"/>
      <c r="H448" s="232">
        <v>1</v>
      </c>
      <c r="I448" s="233"/>
      <c r="J448" s="229"/>
      <c r="K448" s="229"/>
      <c r="L448" s="234"/>
      <c r="M448" s="235"/>
      <c r="N448" s="236"/>
      <c r="O448" s="236"/>
      <c r="P448" s="236"/>
      <c r="Q448" s="236"/>
      <c r="R448" s="236"/>
      <c r="S448" s="236"/>
      <c r="T448" s="237"/>
      <c r="AT448" s="238" t="s">
        <v>127</v>
      </c>
      <c r="AU448" s="238" t="s">
        <v>82</v>
      </c>
      <c r="AV448" s="12" t="s">
        <v>82</v>
      </c>
      <c r="AW448" s="12" t="s">
        <v>34</v>
      </c>
      <c r="AX448" s="12" t="s">
        <v>73</v>
      </c>
      <c r="AY448" s="238" t="s">
        <v>116</v>
      </c>
    </row>
    <row r="449" s="13" customFormat="1">
      <c r="B449" s="239"/>
      <c r="C449" s="240"/>
      <c r="D449" s="225" t="s">
        <v>127</v>
      </c>
      <c r="E449" s="241" t="s">
        <v>19</v>
      </c>
      <c r="F449" s="242" t="s">
        <v>154</v>
      </c>
      <c r="G449" s="240"/>
      <c r="H449" s="243">
        <v>4</v>
      </c>
      <c r="I449" s="244"/>
      <c r="J449" s="240"/>
      <c r="K449" s="240"/>
      <c r="L449" s="245"/>
      <c r="M449" s="246"/>
      <c r="N449" s="247"/>
      <c r="O449" s="247"/>
      <c r="P449" s="247"/>
      <c r="Q449" s="247"/>
      <c r="R449" s="247"/>
      <c r="S449" s="247"/>
      <c r="T449" s="248"/>
      <c r="AT449" s="249" t="s">
        <v>127</v>
      </c>
      <c r="AU449" s="249" t="s">
        <v>82</v>
      </c>
      <c r="AV449" s="13" t="s">
        <v>123</v>
      </c>
      <c r="AW449" s="13" t="s">
        <v>34</v>
      </c>
      <c r="AX449" s="13" t="s">
        <v>80</v>
      </c>
      <c r="AY449" s="249" t="s">
        <v>116</v>
      </c>
    </row>
    <row r="450" s="1" customFormat="1" ht="16.5" customHeight="1">
      <c r="B450" s="39"/>
      <c r="C450" s="271" t="s">
        <v>609</v>
      </c>
      <c r="D450" s="271" t="s">
        <v>369</v>
      </c>
      <c r="E450" s="272" t="s">
        <v>610</v>
      </c>
      <c r="F450" s="273" t="s">
        <v>611</v>
      </c>
      <c r="G450" s="274" t="s">
        <v>554</v>
      </c>
      <c r="H450" s="275">
        <v>3</v>
      </c>
      <c r="I450" s="276"/>
      <c r="J450" s="277">
        <f>ROUND(I450*H450,2)</f>
        <v>0</v>
      </c>
      <c r="K450" s="273" t="s">
        <v>122</v>
      </c>
      <c r="L450" s="278"/>
      <c r="M450" s="279" t="s">
        <v>19</v>
      </c>
      <c r="N450" s="280" t="s">
        <v>44</v>
      </c>
      <c r="O450" s="84"/>
      <c r="P450" s="221">
        <f>O450*H450</f>
        <v>0</v>
      </c>
      <c r="Q450" s="221">
        <v>0.018100000000000002</v>
      </c>
      <c r="R450" s="221">
        <f>Q450*H450</f>
        <v>0.054300000000000001</v>
      </c>
      <c r="S450" s="221">
        <v>0</v>
      </c>
      <c r="T450" s="222">
        <f>S450*H450</f>
        <v>0</v>
      </c>
      <c r="AR450" s="223" t="s">
        <v>160</v>
      </c>
      <c r="AT450" s="223" t="s">
        <v>369</v>
      </c>
      <c r="AU450" s="223" t="s">
        <v>82</v>
      </c>
      <c r="AY450" s="18" t="s">
        <v>116</v>
      </c>
      <c r="BE450" s="224">
        <f>IF(N450="základní",J450,0)</f>
        <v>0</v>
      </c>
      <c r="BF450" s="224">
        <f>IF(N450="snížená",J450,0)</f>
        <v>0</v>
      </c>
      <c r="BG450" s="224">
        <f>IF(N450="zákl. přenesená",J450,0)</f>
        <v>0</v>
      </c>
      <c r="BH450" s="224">
        <f>IF(N450="sníž. přenesená",J450,0)</f>
        <v>0</v>
      </c>
      <c r="BI450" s="224">
        <f>IF(N450="nulová",J450,0)</f>
        <v>0</v>
      </c>
      <c r="BJ450" s="18" t="s">
        <v>80</v>
      </c>
      <c r="BK450" s="224">
        <f>ROUND(I450*H450,2)</f>
        <v>0</v>
      </c>
      <c r="BL450" s="18" t="s">
        <v>123</v>
      </c>
      <c r="BM450" s="223" t="s">
        <v>612</v>
      </c>
    </row>
    <row r="451" s="14" customFormat="1">
      <c r="B451" s="250"/>
      <c r="C451" s="251"/>
      <c r="D451" s="225" t="s">
        <v>127</v>
      </c>
      <c r="E451" s="252" t="s">
        <v>19</v>
      </c>
      <c r="F451" s="253" t="s">
        <v>557</v>
      </c>
      <c r="G451" s="251"/>
      <c r="H451" s="252" t="s">
        <v>19</v>
      </c>
      <c r="I451" s="254"/>
      <c r="J451" s="251"/>
      <c r="K451" s="251"/>
      <c r="L451" s="255"/>
      <c r="M451" s="256"/>
      <c r="N451" s="257"/>
      <c r="O451" s="257"/>
      <c r="P451" s="257"/>
      <c r="Q451" s="257"/>
      <c r="R451" s="257"/>
      <c r="S451" s="257"/>
      <c r="T451" s="258"/>
      <c r="AT451" s="259" t="s">
        <v>127</v>
      </c>
      <c r="AU451" s="259" t="s">
        <v>82</v>
      </c>
      <c r="AV451" s="14" t="s">
        <v>80</v>
      </c>
      <c r="AW451" s="14" t="s">
        <v>34</v>
      </c>
      <c r="AX451" s="14" t="s">
        <v>73</v>
      </c>
      <c r="AY451" s="259" t="s">
        <v>116</v>
      </c>
    </row>
    <row r="452" s="12" customFormat="1">
      <c r="B452" s="228"/>
      <c r="C452" s="229"/>
      <c r="D452" s="225" t="s">
        <v>127</v>
      </c>
      <c r="E452" s="230" t="s">
        <v>19</v>
      </c>
      <c r="F452" s="231" t="s">
        <v>607</v>
      </c>
      <c r="G452" s="229"/>
      <c r="H452" s="232">
        <v>3</v>
      </c>
      <c r="I452" s="233"/>
      <c r="J452" s="229"/>
      <c r="K452" s="229"/>
      <c r="L452" s="234"/>
      <c r="M452" s="235"/>
      <c r="N452" s="236"/>
      <c r="O452" s="236"/>
      <c r="P452" s="236"/>
      <c r="Q452" s="236"/>
      <c r="R452" s="236"/>
      <c r="S452" s="236"/>
      <c r="T452" s="237"/>
      <c r="AT452" s="238" t="s">
        <v>127</v>
      </c>
      <c r="AU452" s="238" t="s">
        <v>82</v>
      </c>
      <c r="AV452" s="12" t="s">
        <v>82</v>
      </c>
      <c r="AW452" s="12" t="s">
        <v>34</v>
      </c>
      <c r="AX452" s="12" t="s">
        <v>80</v>
      </c>
      <c r="AY452" s="238" t="s">
        <v>116</v>
      </c>
    </row>
    <row r="453" s="1" customFormat="1" ht="16.5" customHeight="1">
      <c r="B453" s="39"/>
      <c r="C453" s="271" t="s">
        <v>613</v>
      </c>
      <c r="D453" s="271" t="s">
        <v>369</v>
      </c>
      <c r="E453" s="272" t="s">
        <v>614</v>
      </c>
      <c r="F453" s="273" t="s">
        <v>615</v>
      </c>
      <c r="G453" s="274" t="s">
        <v>554</v>
      </c>
      <c r="H453" s="275">
        <v>1</v>
      </c>
      <c r="I453" s="276"/>
      <c r="J453" s="277">
        <f>ROUND(I453*H453,2)</f>
        <v>0</v>
      </c>
      <c r="K453" s="273" t="s">
        <v>122</v>
      </c>
      <c r="L453" s="278"/>
      <c r="M453" s="279" t="s">
        <v>19</v>
      </c>
      <c r="N453" s="280" t="s">
        <v>44</v>
      </c>
      <c r="O453" s="84"/>
      <c r="P453" s="221">
        <f>O453*H453</f>
        <v>0</v>
      </c>
      <c r="Q453" s="221">
        <v>0.019</v>
      </c>
      <c r="R453" s="221">
        <f>Q453*H453</f>
        <v>0.019</v>
      </c>
      <c r="S453" s="221">
        <v>0</v>
      </c>
      <c r="T453" s="222">
        <f>S453*H453</f>
        <v>0</v>
      </c>
      <c r="AR453" s="223" t="s">
        <v>160</v>
      </c>
      <c r="AT453" s="223" t="s">
        <v>369</v>
      </c>
      <c r="AU453" s="223" t="s">
        <v>82</v>
      </c>
      <c r="AY453" s="18" t="s">
        <v>116</v>
      </c>
      <c r="BE453" s="224">
        <f>IF(N453="základní",J453,0)</f>
        <v>0</v>
      </c>
      <c r="BF453" s="224">
        <f>IF(N453="snížená",J453,0)</f>
        <v>0</v>
      </c>
      <c r="BG453" s="224">
        <f>IF(N453="zákl. přenesená",J453,0)</f>
        <v>0</v>
      </c>
      <c r="BH453" s="224">
        <f>IF(N453="sníž. přenesená",J453,0)</f>
        <v>0</v>
      </c>
      <c r="BI453" s="224">
        <f>IF(N453="nulová",J453,0)</f>
        <v>0</v>
      </c>
      <c r="BJ453" s="18" t="s">
        <v>80</v>
      </c>
      <c r="BK453" s="224">
        <f>ROUND(I453*H453,2)</f>
        <v>0</v>
      </c>
      <c r="BL453" s="18" t="s">
        <v>123</v>
      </c>
      <c r="BM453" s="223" t="s">
        <v>616</v>
      </c>
    </row>
    <row r="454" s="14" customFormat="1">
      <c r="B454" s="250"/>
      <c r="C454" s="251"/>
      <c r="D454" s="225" t="s">
        <v>127</v>
      </c>
      <c r="E454" s="252" t="s">
        <v>19</v>
      </c>
      <c r="F454" s="253" t="s">
        <v>557</v>
      </c>
      <c r="G454" s="251"/>
      <c r="H454" s="252" t="s">
        <v>19</v>
      </c>
      <c r="I454" s="254"/>
      <c r="J454" s="251"/>
      <c r="K454" s="251"/>
      <c r="L454" s="255"/>
      <c r="M454" s="256"/>
      <c r="N454" s="257"/>
      <c r="O454" s="257"/>
      <c r="P454" s="257"/>
      <c r="Q454" s="257"/>
      <c r="R454" s="257"/>
      <c r="S454" s="257"/>
      <c r="T454" s="258"/>
      <c r="AT454" s="259" t="s">
        <v>127</v>
      </c>
      <c r="AU454" s="259" t="s">
        <v>82</v>
      </c>
      <c r="AV454" s="14" t="s">
        <v>80</v>
      </c>
      <c r="AW454" s="14" t="s">
        <v>34</v>
      </c>
      <c r="AX454" s="14" t="s">
        <v>73</v>
      </c>
      <c r="AY454" s="259" t="s">
        <v>116</v>
      </c>
    </row>
    <row r="455" s="12" customFormat="1">
      <c r="B455" s="228"/>
      <c r="C455" s="229"/>
      <c r="D455" s="225" t="s">
        <v>127</v>
      </c>
      <c r="E455" s="230" t="s">
        <v>19</v>
      </c>
      <c r="F455" s="231" t="s">
        <v>608</v>
      </c>
      <c r="G455" s="229"/>
      <c r="H455" s="232">
        <v>1</v>
      </c>
      <c r="I455" s="233"/>
      <c r="J455" s="229"/>
      <c r="K455" s="229"/>
      <c r="L455" s="234"/>
      <c r="M455" s="235"/>
      <c r="N455" s="236"/>
      <c r="O455" s="236"/>
      <c r="P455" s="236"/>
      <c r="Q455" s="236"/>
      <c r="R455" s="236"/>
      <c r="S455" s="236"/>
      <c r="T455" s="237"/>
      <c r="AT455" s="238" t="s">
        <v>127</v>
      </c>
      <c r="AU455" s="238" t="s">
        <v>82</v>
      </c>
      <c r="AV455" s="12" t="s">
        <v>82</v>
      </c>
      <c r="AW455" s="12" t="s">
        <v>34</v>
      </c>
      <c r="AX455" s="12" t="s">
        <v>80</v>
      </c>
      <c r="AY455" s="238" t="s">
        <v>116</v>
      </c>
    </row>
    <row r="456" s="1" customFormat="1" ht="24" customHeight="1">
      <c r="B456" s="39"/>
      <c r="C456" s="212" t="s">
        <v>617</v>
      </c>
      <c r="D456" s="212" t="s">
        <v>118</v>
      </c>
      <c r="E456" s="213" t="s">
        <v>618</v>
      </c>
      <c r="F456" s="214" t="s">
        <v>619</v>
      </c>
      <c r="G456" s="215" t="s">
        <v>189</v>
      </c>
      <c r="H456" s="216">
        <v>40</v>
      </c>
      <c r="I456" s="217"/>
      <c r="J456" s="218">
        <f>ROUND(I456*H456,2)</f>
        <v>0</v>
      </c>
      <c r="K456" s="214" t="s">
        <v>122</v>
      </c>
      <c r="L456" s="44"/>
      <c r="M456" s="219" t="s">
        <v>19</v>
      </c>
      <c r="N456" s="220" t="s">
        <v>44</v>
      </c>
      <c r="O456" s="84"/>
      <c r="P456" s="221">
        <f>O456*H456</f>
        <v>0</v>
      </c>
      <c r="Q456" s="221">
        <v>0</v>
      </c>
      <c r="R456" s="221">
        <f>Q456*H456</f>
        <v>0</v>
      </c>
      <c r="S456" s="221">
        <v>0</v>
      </c>
      <c r="T456" s="222">
        <f>S456*H456</f>
        <v>0</v>
      </c>
      <c r="AR456" s="223" t="s">
        <v>123</v>
      </c>
      <c r="AT456" s="223" t="s">
        <v>118</v>
      </c>
      <c r="AU456" s="223" t="s">
        <v>82</v>
      </c>
      <c r="AY456" s="18" t="s">
        <v>116</v>
      </c>
      <c r="BE456" s="224">
        <f>IF(N456="základní",J456,0)</f>
        <v>0</v>
      </c>
      <c r="BF456" s="224">
        <f>IF(N456="snížená",J456,0)</f>
        <v>0</v>
      </c>
      <c r="BG456" s="224">
        <f>IF(N456="zákl. přenesená",J456,0)</f>
        <v>0</v>
      </c>
      <c r="BH456" s="224">
        <f>IF(N456="sníž. přenesená",J456,0)</f>
        <v>0</v>
      </c>
      <c r="BI456" s="224">
        <f>IF(N456="nulová",J456,0)</f>
        <v>0</v>
      </c>
      <c r="BJ456" s="18" t="s">
        <v>80</v>
      </c>
      <c r="BK456" s="224">
        <f>ROUND(I456*H456,2)</f>
        <v>0</v>
      </c>
      <c r="BL456" s="18" t="s">
        <v>123</v>
      </c>
      <c r="BM456" s="223" t="s">
        <v>620</v>
      </c>
    </row>
    <row r="457" s="1" customFormat="1">
      <c r="B457" s="39"/>
      <c r="C457" s="40"/>
      <c r="D457" s="225" t="s">
        <v>125</v>
      </c>
      <c r="E457" s="40"/>
      <c r="F457" s="226" t="s">
        <v>621</v>
      </c>
      <c r="G457" s="40"/>
      <c r="H457" s="40"/>
      <c r="I457" s="136"/>
      <c r="J457" s="40"/>
      <c r="K457" s="40"/>
      <c r="L457" s="44"/>
      <c r="M457" s="227"/>
      <c r="N457" s="84"/>
      <c r="O457" s="84"/>
      <c r="P457" s="84"/>
      <c r="Q457" s="84"/>
      <c r="R457" s="84"/>
      <c r="S457" s="84"/>
      <c r="T457" s="85"/>
      <c r="AT457" s="18" t="s">
        <v>125</v>
      </c>
      <c r="AU457" s="18" t="s">
        <v>82</v>
      </c>
    </row>
    <row r="458" s="14" customFormat="1">
      <c r="B458" s="250"/>
      <c r="C458" s="251"/>
      <c r="D458" s="225" t="s">
        <v>127</v>
      </c>
      <c r="E458" s="252" t="s">
        <v>19</v>
      </c>
      <c r="F458" s="253" t="s">
        <v>557</v>
      </c>
      <c r="G458" s="251"/>
      <c r="H458" s="252" t="s">
        <v>19</v>
      </c>
      <c r="I458" s="254"/>
      <c r="J458" s="251"/>
      <c r="K458" s="251"/>
      <c r="L458" s="255"/>
      <c r="M458" s="256"/>
      <c r="N458" s="257"/>
      <c r="O458" s="257"/>
      <c r="P458" s="257"/>
      <c r="Q458" s="257"/>
      <c r="R458" s="257"/>
      <c r="S458" s="257"/>
      <c r="T458" s="258"/>
      <c r="AT458" s="259" t="s">
        <v>127</v>
      </c>
      <c r="AU458" s="259" t="s">
        <v>82</v>
      </c>
      <c r="AV458" s="14" t="s">
        <v>80</v>
      </c>
      <c r="AW458" s="14" t="s">
        <v>34</v>
      </c>
      <c r="AX458" s="14" t="s">
        <v>73</v>
      </c>
      <c r="AY458" s="259" t="s">
        <v>116</v>
      </c>
    </row>
    <row r="459" s="12" customFormat="1">
      <c r="B459" s="228"/>
      <c r="C459" s="229"/>
      <c r="D459" s="225" t="s">
        <v>127</v>
      </c>
      <c r="E459" s="230" t="s">
        <v>19</v>
      </c>
      <c r="F459" s="231" t="s">
        <v>368</v>
      </c>
      <c r="G459" s="229"/>
      <c r="H459" s="232">
        <v>40</v>
      </c>
      <c r="I459" s="233"/>
      <c r="J459" s="229"/>
      <c r="K459" s="229"/>
      <c r="L459" s="234"/>
      <c r="M459" s="235"/>
      <c r="N459" s="236"/>
      <c r="O459" s="236"/>
      <c r="P459" s="236"/>
      <c r="Q459" s="236"/>
      <c r="R459" s="236"/>
      <c r="S459" s="236"/>
      <c r="T459" s="237"/>
      <c r="AT459" s="238" t="s">
        <v>127</v>
      </c>
      <c r="AU459" s="238" t="s">
        <v>82</v>
      </c>
      <c r="AV459" s="12" t="s">
        <v>82</v>
      </c>
      <c r="AW459" s="12" t="s">
        <v>34</v>
      </c>
      <c r="AX459" s="12" t="s">
        <v>80</v>
      </c>
      <c r="AY459" s="238" t="s">
        <v>116</v>
      </c>
    </row>
    <row r="460" s="1" customFormat="1" ht="16.5" customHeight="1">
      <c r="B460" s="39"/>
      <c r="C460" s="271" t="s">
        <v>622</v>
      </c>
      <c r="D460" s="271" t="s">
        <v>369</v>
      </c>
      <c r="E460" s="272" t="s">
        <v>623</v>
      </c>
      <c r="F460" s="273" t="s">
        <v>624</v>
      </c>
      <c r="G460" s="274" t="s">
        <v>189</v>
      </c>
      <c r="H460" s="275">
        <v>40</v>
      </c>
      <c r="I460" s="276"/>
      <c r="J460" s="277">
        <f>ROUND(I460*H460,2)</f>
        <v>0</v>
      </c>
      <c r="K460" s="273" t="s">
        <v>122</v>
      </c>
      <c r="L460" s="278"/>
      <c r="M460" s="279" t="s">
        <v>19</v>
      </c>
      <c r="N460" s="280" t="s">
        <v>44</v>
      </c>
      <c r="O460" s="84"/>
      <c r="P460" s="221">
        <f>O460*H460</f>
        <v>0</v>
      </c>
      <c r="Q460" s="221">
        <v>0.00027999999999999998</v>
      </c>
      <c r="R460" s="221">
        <f>Q460*H460</f>
        <v>0.011199999999999998</v>
      </c>
      <c r="S460" s="221">
        <v>0</v>
      </c>
      <c r="T460" s="222">
        <f>S460*H460</f>
        <v>0</v>
      </c>
      <c r="AR460" s="223" t="s">
        <v>160</v>
      </c>
      <c r="AT460" s="223" t="s">
        <v>369</v>
      </c>
      <c r="AU460" s="223" t="s">
        <v>82</v>
      </c>
      <c r="AY460" s="18" t="s">
        <v>116</v>
      </c>
      <c r="BE460" s="224">
        <f>IF(N460="základní",J460,0)</f>
        <v>0</v>
      </c>
      <c r="BF460" s="224">
        <f>IF(N460="snížená",J460,0)</f>
        <v>0</v>
      </c>
      <c r="BG460" s="224">
        <f>IF(N460="zákl. přenesená",J460,0)</f>
        <v>0</v>
      </c>
      <c r="BH460" s="224">
        <f>IF(N460="sníž. přenesená",J460,0)</f>
        <v>0</v>
      </c>
      <c r="BI460" s="224">
        <f>IF(N460="nulová",J460,0)</f>
        <v>0</v>
      </c>
      <c r="BJ460" s="18" t="s">
        <v>80</v>
      </c>
      <c r="BK460" s="224">
        <f>ROUND(I460*H460,2)</f>
        <v>0</v>
      </c>
      <c r="BL460" s="18" t="s">
        <v>123</v>
      </c>
      <c r="BM460" s="223" t="s">
        <v>625</v>
      </c>
    </row>
    <row r="461" s="14" customFormat="1">
      <c r="B461" s="250"/>
      <c r="C461" s="251"/>
      <c r="D461" s="225" t="s">
        <v>127</v>
      </c>
      <c r="E461" s="252" t="s">
        <v>19</v>
      </c>
      <c r="F461" s="253" t="s">
        <v>557</v>
      </c>
      <c r="G461" s="251"/>
      <c r="H461" s="252" t="s">
        <v>19</v>
      </c>
      <c r="I461" s="254"/>
      <c r="J461" s="251"/>
      <c r="K461" s="251"/>
      <c r="L461" s="255"/>
      <c r="M461" s="256"/>
      <c r="N461" s="257"/>
      <c r="O461" s="257"/>
      <c r="P461" s="257"/>
      <c r="Q461" s="257"/>
      <c r="R461" s="257"/>
      <c r="S461" s="257"/>
      <c r="T461" s="258"/>
      <c r="AT461" s="259" t="s">
        <v>127</v>
      </c>
      <c r="AU461" s="259" t="s">
        <v>82</v>
      </c>
      <c r="AV461" s="14" t="s">
        <v>80</v>
      </c>
      <c r="AW461" s="14" t="s">
        <v>34</v>
      </c>
      <c r="AX461" s="14" t="s">
        <v>73</v>
      </c>
      <c r="AY461" s="259" t="s">
        <v>116</v>
      </c>
    </row>
    <row r="462" s="12" customFormat="1">
      <c r="B462" s="228"/>
      <c r="C462" s="229"/>
      <c r="D462" s="225" t="s">
        <v>127</v>
      </c>
      <c r="E462" s="230" t="s">
        <v>19</v>
      </c>
      <c r="F462" s="231" t="s">
        <v>368</v>
      </c>
      <c r="G462" s="229"/>
      <c r="H462" s="232">
        <v>40</v>
      </c>
      <c r="I462" s="233"/>
      <c r="J462" s="229"/>
      <c r="K462" s="229"/>
      <c r="L462" s="234"/>
      <c r="M462" s="235"/>
      <c r="N462" s="236"/>
      <c r="O462" s="236"/>
      <c r="P462" s="236"/>
      <c r="Q462" s="236"/>
      <c r="R462" s="236"/>
      <c r="S462" s="236"/>
      <c r="T462" s="237"/>
      <c r="AT462" s="238" t="s">
        <v>127</v>
      </c>
      <c r="AU462" s="238" t="s">
        <v>82</v>
      </c>
      <c r="AV462" s="12" t="s">
        <v>82</v>
      </c>
      <c r="AW462" s="12" t="s">
        <v>34</v>
      </c>
      <c r="AX462" s="12" t="s">
        <v>80</v>
      </c>
      <c r="AY462" s="238" t="s">
        <v>116</v>
      </c>
    </row>
    <row r="463" s="1" customFormat="1" ht="24" customHeight="1">
      <c r="B463" s="39"/>
      <c r="C463" s="212" t="s">
        <v>626</v>
      </c>
      <c r="D463" s="212" t="s">
        <v>118</v>
      </c>
      <c r="E463" s="213" t="s">
        <v>627</v>
      </c>
      <c r="F463" s="214" t="s">
        <v>628</v>
      </c>
      <c r="G463" s="215" t="s">
        <v>189</v>
      </c>
      <c r="H463" s="216">
        <v>4</v>
      </c>
      <c r="I463" s="217"/>
      <c r="J463" s="218">
        <f>ROUND(I463*H463,2)</f>
        <v>0</v>
      </c>
      <c r="K463" s="214" t="s">
        <v>122</v>
      </c>
      <c r="L463" s="44"/>
      <c r="M463" s="219" t="s">
        <v>19</v>
      </c>
      <c r="N463" s="220" t="s">
        <v>44</v>
      </c>
      <c r="O463" s="84"/>
      <c r="P463" s="221">
        <f>O463*H463</f>
        <v>0</v>
      </c>
      <c r="Q463" s="221">
        <v>0</v>
      </c>
      <c r="R463" s="221">
        <f>Q463*H463</f>
        <v>0</v>
      </c>
      <c r="S463" s="221">
        <v>0</v>
      </c>
      <c r="T463" s="222">
        <f>S463*H463</f>
        <v>0</v>
      </c>
      <c r="AR463" s="223" t="s">
        <v>123</v>
      </c>
      <c r="AT463" s="223" t="s">
        <v>118</v>
      </c>
      <c r="AU463" s="223" t="s">
        <v>82</v>
      </c>
      <c r="AY463" s="18" t="s">
        <v>116</v>
      </c>
      <c r="BE463" s="224">
        <f>IF(N463="základní",J463,0)</f>
        <v>0</v>
      </c>
      <c r="BF463" s="224">
        <f>IF(N463="snížená",J463,0)</f>
        <v>0</v>
      </c>
      <c r="BG463" s="224">
        <f>IF(N463="zákl. přenesená",J463,0)</f>
        <v>0</v>
      </c>
      <c r="BH463" s="224">
        <f>IF(N463="sníž. přenesená",J463,0)</f>
        <v>0</v>
      </c>
      <c r="BI463" s="224">
        <f>IF(N463="nulová",J463,0)</f>
        <v>0</v>
      </c>
      <c r="BJ463" s="18" t="s">
        <v>80</v>
      </c>
      <c r="BK463" s="224">
        <f>ROUND(I463*H463,2)</f>
        <v>0</v>
      </c>
      <c r="BL463" s="18" t="s">
        <v>123</v>
      </c>
      <c r="BM463" s="223" t="s">
        <v>629</v>
      </c>
    </row>
    <row r="464" s="1" customFormat="1">
      <c r="B464" s="39"/>
      <c r="C464" s="40"/>
      <c r="D464" s="225" t="s">
        <v>125</v>
      </c>
      <c r="E464" s="40"/>
      <c r="F464" s="226" t="s">
        <v>621</v>
      </c>
      <c r="G464" s="40"/>
      <c r="H464" s="40"/>
      <c r="I464" s="136"/>
      <c r="J464" s="40"/>
      <c r="K464" s="40"/>
      <c r="L464" s="44"/>
      <c r="M464" s="227"/>
      <c r="N464" s="84"/>
      <c r="O464" s="84"/>
      <c r="P464" s="84"/>
      <c r="Q464" s="84"/>
      <c r="R464" s="84"/>
      <c r="S464" s="84"/>
      <c r="T464" s="85"/>
      <c r="AT464" s="18" t="s">
        <v>125</v>
      </c>
      <c r="AU464" s="18" t="s">
        <v>82</v>
      </c>
    </row>
    <row r="465" s="14" customFormat="1">
      <c r="B465" s="250"/>
      <c r="C465" s="251"/>
      <c r="D465" s="225" t="s">
        <v>127</v>
      </c>
      <c r="E465" s="252" t="s">
        <v>19</v>
      </c>
      <c r="F465" s="253" t="s">
        <v>557</v>
      </c>
      <c r="G465" s="251"/>
      <c r="H465" s="252" t="s">
        <v>19</v>
      </c>
      <c r="I465" s="254"/>
      <c r="J465" s="251"/>
      <c r="K465" s="251"/>
      <c r="L465" s="255"/>
      <c r="M465" s="256"/>
      <c r="N465" s="257"/>
      <c r="O465" s="257"/>
      <c r="P465" s="257"/>
      <c r="Q465" s="257"/>
      <c r="R465" s="257"/>
      <c r="S465" s="257"/>
      <c r="T465" s="258"/>
      <c r="AT465" s="259" t="s">
        <v>127</v>
      </c>
      <c r="AU465" s="259" t="s">
        <v>82</v>
      </c>
      <c r="AV465" s="14" t="s">
        <v>80</v>
      </c>
      <c r="AW465" s="14" t="s">
        <v>34</v>
      </c>
      <c r="AX465" s="14" t="s">
        <v>73</v>
      </c>
      <c r="AY465" s="259" t="s">
        <v>116</v>
      </c>
    </row>
    <row r="466" s="12" customFormat="1">
      <c r="B466" s="228"/>
      <c r="C466" s="229"/>
      <c r="D466" s="225" t="s">
        <v>127</v>
      </c>
      <c r="E466" s="230" t="s">
        <v>19</v>
      </c>
      <c r="F466" s="231" t="s">
        <v>123</v>
      </c>
      <c r="G466" s="229"/>
      <c r="H466" s="232">
        <v>4</v>
      </c>
      <c r="I466" s="233"/>
      <c r="J466" s="229"/>
      <c r="K466" s="229"/>
      <c r="L466" s="234"/>
      <c r="M466" s="235"/>
      <c r="N466" s="236"/>
      <c r="O466" s="236"/>
      <c r="P466" s="236"/>
      <c r="Q466" s="236"/>
      <c r="R466" s="236"/>
      <c r="S466" s="236"/>
      <c r="T466" s="237"/>
      <c r="AT466" s="238" t="s">
        <v>127</v>
      </c>
      <c r="AU466" s="238" t="s">
        <v>82</v>
      </c>
      <c r="AV466" s="12" t="s">
        <v>82</v>
      </c>
      <c r="AW466" s="12" t="s">
        <v>34</v>
      </c>
      <c r="AX466" s="12" t="s">
        <v>80</v>
      </c>
      <c r="AY466" s="238" t="s">
        <v>116</v>
      </c>
    </row>
    <row r="467" s="1" customFormat="1" ht="16.5" customHeight="1">
      <c r="B467" s="39"/>
      <c r="C467" s="271" t="s">
        <v>630</v>
      </c>
      <c r="D467" s="271" t="s">
        <v>369</v>
      </c>
      <c r="E467" s="272" t="s">
        <v>631</v>
      </c>
      <c r="F467" s="273" t="s">
        <v>632</v>
      </c>
      <c r="G467" s="274" t="s">
        <v>189</v>
      </c>
      <c r="H467" s="275">
        <v>4</v>
      </c>
      <c r="I467" s="276"/>
      <c r="J467" s="277">
        <f>ROUND(I467*H467,2)</f>
        <v>0</v>
      </c>
      <c r="K467" s="273" t="s">
        <v>122</v>
      </c>
      <c r="L467" s="278"/>
      <c r="M467" s="279" t="s">
        <v>19</v>
      </c>
      <c r="N467" s="280" t="s">
        <v>44</v>
      </c>
      <c r="O467" s="84"/>
      <c r="P467" s="221">
        <f>O467*H467</f>
        <v>0</v>
      </c>
      <c r="Q467" s="221">
        <v>0.00042999999999999999</v>
      </c>
      <c r="R467" s="221">
        <f>Q467*H467</f>
        <v>0.00172</v>
      </c>
      <c r="S467" s="221">
        <v>0</v>
      </c>
      <c r="T467" s="222">
        <f>S467*H467</f>
        <v>0</v>
      </c>
      <c r="AR467" s="223" t="s">
        <v>160</v>
      </c>
      <c r="AT467" s="223" t="s">
        <v>369</v>
      </c>
      <c r="AU467" s="223" t="s">
        <v>82</v>
      </c>
      <c r="AY467" s="18" t="s">
        <v>116</v>
      </c>
      <c r="BE467" s="224">
        <f>IF(N467="základní",J467,0)</f>
        <v>0</v>
      </c>
      <c r="BF467" s="224">
        <f>IF(N467="snížená",J467,0)</f>
        <v>0</v>
      </c>
      <c r="BG467" s="224">
        <f>IF(N467="zákl. přenesená",J467,0)</f>
        <v>0</v>
      </c>
      <c r="BH467" s="224">
        <f>IF(N467="sníž. přenesená",J467,0)</f>
        <v>0</v>
      </c>
      <c r="BI467" s="224">
        <f>IF(N467="nulová",J467,0)</f>
        <v>0</v>
      </c>
      <c r="BJ467" s="18" t="s">
        <v>80</v>
      </c>
      <c r="BK467" s="224">
        <f>ROUND(I467*H467,2)</f>
        <v>0</v>
      </c>
      <c r="BL467" s="18" t="s">
        <v>123</v>
      </c>
      <c r="BM467" s="223" t="s">
        <v>633</v>
      </c>
    </row>
    <row r="468" s="14" customFormat="1">
      <c r="B468" s="250"/>
      <c r="C468" s="251"/>
      <c r="D468" s="225" t="s">
        <v>127</v>
      </c>
      <c r="E468" s="252" t="s">
        <v>19</v>
      </c>
      <c r="F468" s="253" t="s">
        <v>557</v>
      </c>
      <c r="G468" s="251"/>
      <c r="H468" s="252" t="s">
        <v>19</v>
      </c>
      <c r="I468" s="254"/>
      <c r="J468" s="251"/>
      <c r="K468" s="251"/>
      <c r="L468" s="255"/>
      <c r="M468" s="256"/>
      <c r="N468" s="257"/>
      <c r="O468" s="257"/>
      <c r="P468" s="257"/>
      <c r="Q468" s="257"/>
      <c r="R468" s="257"/>
      <c r="S468" s="257"/>
      <c r="T468" s="258"/>
      <c r="AT468" s="259" t="s">
        <v>127</v>
      </c>
      <c r="AU468" s="259" t="s">
        <v>82</v>
      </c>
      <c r="AV468" s="14" t="s">
        <v>80</v>
      </c>
      <c r="AW468" s="14" t="s">
        <v>34</v>
      </c>
      <c r="AX468" s="14" t="s">
        <v>73</v>
      </c>
      <c r="AY468" s="259" t="s">
        <v>116</v>
      </c>
    </row>
    <row r="469" s="12" customFormat="1">
      <c r="B469" s="228"/>
      <c r="C469" s="229"/>
      <c r="D469" s="225" t="s">
        <v>127</v>
      </c>
      <c r="E469" s="230" t="s">
        <v>19</v>
      </c>
      <c r="F469" s="231" t="s">
        <v>123</v>
      </c>
      <c r="G469" s="229"/>
      <c r="H469" s="232">
        <v>4</v>
      </c>
      <c r="I469" s="233"/>
      <c r="J469" s="229"/>
      <c r="K469" s="229"/>
      <c r="L469" s="234"/>
      <c r="M469" s="235"/>
      <c r="N469" s="236"/>
      <c r="O469" s="236"/>
      <c r="P469" s="236"/>
      <c r="Q469" s="236"/>
      <c r="R469" s="236"/>
      <c r="S469" s="236"/>
      <c r="T469" s="237"/>
      <c r="AT469" s="238" t="s">
        <v>127</v>
      </c>
      <c r="AU469" s="238" t="s">
        <v>82</v>
      </c>
      <c r="AV469" s="12" t="s">
        <v>82</v>
      </c>
      <c r="AW469" s="12" t="s">
        <v>34</v>
      </c>
      <c r="AX469" s="12" t="s">
        <v>80</v>
      </c>
      <c r="AY469" s="238" t="s">
        <v>116</v>
      </c>
    </row>
    <row r="470" s="1" customFormat="1" ht="24" customHeight="1">
      <c r="B470" s="39"/>
      <c r="C470" s="212" t="s">
        <v>634</v>
      </c>
      <c r="D470" s="212" t="s">
        <v>118</v>
      </c>
      <c r="E470" s="213" t="s">
        <v>635</v>
      </c>
      <c r="F470" s="214" t="s">
        <v>636</v>
      </c>
      <c r="G470" s="215" t="s">
        <v>189</v>
      </c>
      <c r="H470" s="216">
        <v>537</v>
      </c>
      <c r="I470" s="217"/>
      <c r="J470" s="218">
        <f>ROUND(I470*H470,2)</f>
        <v>0</v>
      </c>
      <c r="K470" s="214" t="s">
        <v>122</v>
      </c>
      <c r="L470" s="44"/>
      <c r="M470" s="219" t="s">
        <v>19</v>
      </c>
      <c r="N470" s="220" t="s">
        <v>44</v>
      </c>
      <c r="O470" s="84"/>
      <c r="P470" s="221">
        <f>O470*H470</f>
        <v>0</v>
      </c>
      <c r="Q470" s="221">
        <v>0</v>
      </c>
      <c r="R470" s="221">
        <f>Q470*H470</f>
        <v>0</v>
      </c>
      <c r="S470" s="221">
        <v>0</v>
      </c>
      <c r="T470" s="222">
        <f>S470*H470</f>
        <v>0</v>
      </c>
      <c r="AR470" s="223" t="s">
        <v>123</v>
      </c>
      <c r="AT470" s="223" t="s">
        <v>118</v>
      </c>
      <c r="AU470" s="223" t="s">
        <v>82</v>
      </c>
      <c r="AY470" s="18" t="s">
        <v>116</v>
      </c>
      <c r="BE470" s="224">
        <f>IF(N470="základní",J470,0)</f>
        <v>0</v>
      </c>
      <c r="BF470" s="224">
        <f>IF(N470="snížená",J470,0)</f>
        <v>0</v>
      </c>
      <c r="BG470" s="224">
        <f>IF(N470="zákl. přenesená",J470,0)</f>
        <v>0</v>
      </c>
      <c r="BH470" s="224">
        <f>IF(N470="sníž. přenesená",J470,0)</f>
        <v>0</v>
      </c>
      <c r="BI470" s="224">
        <f>IF(N470="nulová",J470,0)</f>
        <v>0</v>
      </c>
      <c r="BJ470" s="18" t="s">
        <v>80</v>
      </c>
      <c r="BK470" s="224">
        <f>ROUND(I470*H470,2)</f>
        <v>0</v>
      </c>
      <c r="BL470" s="18" t="s">
        <v>123</v>
      </c>
      <c r="BM470" s="223" t="s">
        <v>637</v>
      </c>
    </row>
    <row r="471" s="1" customFormat="1">
      <c r="B471" s="39"/>
      <c r="C471" s="40"/>
      <c r="D471" s="225" t="s">
        <v>125</v>
      </c>
      <c r="E471" s="40"/>
      <c r="F471" s="226" t="s">
        <v>621</v>
      </c>
      <c r="G471" s="40"/>
      <c r="H471" s="40"/>
      <c r="I471" s="136"/>
      <c r="J471" s="40"/>
      <c r="K471" s="40"/>
      <c r="L471" s="44"/>
      <c r="M471" s="227"/>
      <c r="N471" s="84"/>
      <c r="O471" s="84"/>
      <c r="P471" s="84"/>
      <c r="Q471" s="84"/>
      <c r="R471" s="84"/>
      <c r="S471" s="84"/>
      <c r="T471" s="85"/>
      <c r="AT471" s="18" t="s">
        <v>125</v>
      </c>
      <c r="AU471" s="18" t="s">
        <v>82</v>
      </c>
    </row>
    <row r="472" s="14" customFormat="1">
      <c r="B472" s="250"/>
      <c r="C472" s="251"/>
      <c r="D472" s="225" t="s">
        <v>127</v>
      </c>
      <c r="E472" s="252" t="s">
        <v>19</v>
      </c>
      <c r="F472" s="253" t="s">
        <v>557</v>
      </c>
      <c r="G472" s="251"/>
      <c r="H472" s="252" t="s">
        <v>19</v>
      </c>
      <c r="I472" s="254"/>
      <c r="J472" s="251"/>
      <c r="K472" s="251"/>
      <c r="L472" s="255"/>
      <c r="M472" s="256"/>
      <c r="N472" s="257"/>
      <c r="O472" s="257"/>
      <c r="P472" s="257"/>
      <c r="Q472" s="257"/>
      <c r="R472" s="257"/>
      <c r="S472" s="257"/>
      <c r="T472" s="258"/>
      <c r="AT472" s="259" t="s">
        <v>127</v>
      </c>
      <c r="AU472" s="259" t="s">
        <v>82</v>
      </c>
      <c r="AV472" s="14" t="s">
        <v>80</v>
      </c>
      <c r="AW472" s="14" t="s">
        <v>34</v>
      </c>
      <c r="AX472" s="14" t="s">
        <v>73</v>
      </c>
      <c r="AY472" s="259" t="s">
        <v>116</v>
      </c>
    </row>
    <row r="473" s="12" customFormat="1">
      <c r="B473" s="228"/>
      <c r="C473" s="229"/>
      <c r="D473" s="225" t="s">
        <v>127</v>
      </c>
      <c r="E473" s="230" t="s">
        <v>19</v>
      </c>
      <c r="F473" s="231" t="s">
        <v>638</v>
      </c>
      <c r="G473" s="229"/>
      <c r="H473" s="232">
        <v>537</v>
      </c>
      <c r="I473" s="233"/>
      <c r="J473" s="229"/>
      <c r="K473" s="229"/>
      <c r="L473" s="234"/>
      <c r="M473" s="235"/>
      <c r="N473" s="236"/>
      <c r="O473" s="236"/>
      <c r="P473" s="236"/>
      <c r="Q473" s="236"/>
      <c r="R473" s="236"/>
      <c r="S473" s="236"/>
      <c r="T473" s="237"/>
      <c r="AT473" s="238" t="s">
        <v>127</v>
      </c>
      <c r="AU473" s="238" t="s">
        <v>82</v>
      </c>
      <c r="AV473" s="12" t="s">
        <v>82</v>
      </c>
      <c r="AW473" s="12" t="s">
        <v>34</v>
      </c>
      <c r="AX473" s="12" t="s">
        <v>80</v>
      </c>
      <c r="AY473" s="238" t="s">
        <v>116</v>
      </c>
    </row>
    <row r="474" s="1" customFormat="1" ht="16.5" customHeight="1">
      <c r="B474" s="39"/>
      <c r="C474" s="271" t="s">
        <v>639</v>
      </c>
      <c r="D474" s="271" t="s">
        <v>369</v>
      </c>
      <c r="E474" s="272" t="s">
        <v>640</v>
      </c>
      <c r="F474" s="273" t="s">
        <v>641</v>
      </c>
      <c r="G474" s="274" t="s">
        <v>189</v>
      </c>
      <c r="H474" s="275">
        <v>537</v>
      </c>
      <c r="I474" s="276"/>
      <c r="J474" s="277">
        <f>ROUND(I474*H474,2)</f>
        <v>0</v>
      </c>
      <c r="K474" s="273" t="s">
        <v>122</v>
      </c>
      <c r="L474" s="278"/>
      <c r="M474" s="279" t="s">
        <v>19</v>
      </c>
      <c r="N474" s="280" t="s">
        <v>44</v>
      </c>
      <c r="O474" s="84"/>
      <c r="P474" s="221">
        <f>O474*H474</f>
        <v>0</v>
      </c>
      <c r="Q474" s="221">
        <v>0.0021800000000000001</v>
      </c>
      <c r="R474" s="221">
        <f>Q474*H474</f>
        <v>1.17066</v>
      </c>
      <c r="S474" s="221">
        <v>0</v>
      </c>
      <c r="T474" s="222">
        <f>S474*H474</f>
        <v>0</v>
      </c>
      <c r="AR474" s="223" t="s">
        <v>160</v>
      </c>
      <c r="AT474" s="223" t="s">
        <v>369</v>
      </c>
      <c r="AU474" s="223" t="s">
        <v>82</v>
      </c>
      <c r="AY474" s="18" t="s">
        <v>116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8" t="s">
        <v>80</v>
      </c>
      <c r="BK474" s="224">
        <f>ROUND(I474*H474,2)</f>
        <v>0</v>
      </c>
      <c r="BL474" s="18" t="s">
        <v>123</v>
      </c>
      <c r="BM474" s="223" t="s">
        <v>642</v>
      </c>
    </row>
    <row r="475" s="14" customFormat="1">
      <c r="B475" s="250"/>
      <c r="C475" s="251"/>
      <c r="D475" s="225" t="s">
        <v>127</v>
      </c>
      <c r="E475" s="252" t="s">
        <v>19</v>
      </c>
      <c r="F475" s="253" t="s">
        <v>557</v>
      </c>
      <c r="G475" s="251"/>
      <c r="H475" s="252" t="s">
        <v>19</v>
      </c>
      <c r="I475" s="254"/>
      <c r="J475" s="251"/>
      <c r="K475" s="251"/>
      <c r="L475" s="255"/>
      <c r="M475" s="256"/>
      <c r="N475" s="257"/>
      <c r="O475" s="257"/>
      <c r="P475" s="257"/>
      <c r="Q475" s="257"/>
      <c r="R475" s="257"/>
      <c r="S475" s="257"/>
      <c r="T475" s="258"/>
      <c r="AT475" s="259" t="s">
        <v>127</v>
      </c>
      <c r="AU475" s="259" t="s">
        <v>82</v>
      </c>
      <c r="AV475" s="14" t="s">
        <v>80</v>
      </c>
      <c r="AW475" s="14" t="s">
        <v>34</v>
      </c>
      <c r="AX475" s="14" t="s">
        <v>73</v>
      </c>
      <c r="AY475" s="259" t="s">
        <v>116</v>
      </c>
    </row>
    <row r="476" s="12" customFormat="1">
      <c r="B476" s="228"/>
      <c r="C476" s="229"/>
      <c r="D476" s="225" t="s">
        <v>127</v>
      </c>
      <c r="E476" s="230" t="s">
        <v>19</v>
      </c>
      <c r="F476" s="231" t="s">
        <v>638</v>
      </c>
      <c r="G476" s="229"/>
      <c r="H476" s="232">
        <v>537</v>
      </c>
      <c r="I476" s="233"/>
      <c r="J476" s="229"/>
      <c r="K476" s="229"/>
      <c r="L476" s="234"/>
      <c r="M476" s="235"/>
      <c r="N476" s="236"/>
      <c r="O476" s="236"/>
      <c r="P476" s="236"/>
      <c r="Q476" s="236"/>
      <c r="R476" s="236"/>
      <c r="S476" s="236"/>
      <c r="T476" s="237"/>
      <c r="AT476" s="238" t="s">
        <v>127</v>
      </c>
      <c r="AU476" s="238" t="s">
        <v>82</v>
      </c>
      <c r="AV476" s="12" t="s">
        <v>82</v>
      </c>
      <c r="AW476" s="12" t="s">
        <v>34</v>
      </c>
      <c r="AX476" s="12" t="s">
        <v>80</v>
      </c>
      <c r="AY476" s="238" t="s">
        <v>116</v>
      </c>
    </row>
    <row r="477" s="1" customFormat="1" ht="24" customHeight="1">
      <c r="B477" s="39"/>
      <c r="C477" s="212" t="s">
        <v>643</v>
      </c>
      <c r="D477" s="212" t="s">
        <v>118</v>
      </c>
      <c r="E477" s="213" t="s">
        <v>644</v>
      </c>
      <c r="F477" s="214" t="s">
        <v>645</v>
      </c>
      <c r="G477" s="215" t="s">
        <v>554</v>
      </c>
      <c r="H477" s="216">
        <v>22</v>
      </c>
      <c r="I477" s="217"/>
      <c r="J477" s="218">
        <f>ROUND(I477*H477,2)</f>
        <v>0</v>
      </c>
      <c r="K477" s="214" t="s">
        <v>19</v>
      </c>
      <c r="L477" s="44"/>
      <c r="M477" s="219" t="s">
        <v>19</v>
      </c>
      <c r="N477" s="220" t="s">
        <v>44</v>
      </c>
      <c r="O477" s="84"/>
      <c r="P477" s="221">
        <f>O477*H477</f>
        <v>0</v>
      </c>
      <c r="Q477" s="221">
        <v>0</v>
      </c>
      <c r="R477" s="221">
        <f>Q477*H477</f>
        <v>0</v>
      </c>
      <c r="S477" s="221">
        <v>0</v>
      </c>
      <c r="T477" s="222">
        <f>S477*H477</f>
        <v>0</v>
      </c>
      <c r="AR477" s="223" t="s">
        <v>123</v>
      </c>
      <c r="AT477" s="223" t="s">
        <v>118</v>
      </c>
      <c r="AU477" s="223" t="s">
        <v>82</v>
      </c>
      <c r="AY477" s="18" t="s">
        <v>116</v>
      </c>
      <c r="BE477" s="224">
        <f>IF(N477="základní",J477,0)</f>
        <v>0</v>
      </c>
      <c r="BF477" s="224">
        <f>IF(N477="snížená",J477,0)</f>
        <v>0</v>
      </c>
      <c r="BG477" s="224">
        <f>IF(N477="zákl. přenesená",J477,0)</f>
        <v>0</v>
      </c>
      <c r="BH477" s="224">
        <f>IF(N477="sníž. přenesená",J477,0)</f>
        <v>0</v>
      </c>
      <c r="BI477" s="224">
        <f>IF(N477="nulová",J477,0)</f>
        <v>0</v>
      </c>
      <c r="BJ477" s="18" t="s">
        <v>80</v>
      </c>
      <c r="BK477" s="224">
        <f>ROUND(I477*H477,2)</f>
        <v>0</v>
      </c>
      <c r="BL477" s="18" t="s">
        <v>123</v>
      </c>
      <c r="BM477" s="223" t="s">
        <v>646</v>
      </c>
    </row>
    <row r="478" s="1" customFormat="1">
      <c r="B478" s="39"/>
      <c r="C478" s="40"/>
      <c r="D478" s="225" t="s">
        <v>125</v>
      </c>
      <c r="E478" s="40"/>
      <c r="F478" s="226" t="s">
        <v>647</v>
      </c>
      <c r="G478" s="40"/>
      <c r="H478" s="40"/>
      <c r="I478" s="136"/>
      <c r="J478" s="40"/>
      <c r="K478" s="40"/>
      <c r="L478" s="44"/>
      <c r="M478" s="227"/>
      <c r="N478" s="84"/>
      <c r="O478" s="84"/>
      <c r="P478" s="84"/>
      <c r="Q478" s="84"/>
      <c r="R478" s="84"/>
      <c r="S478" s="84"/>
      <c r="T478" s="85"/>
      <c r="AT478" s="18" t="s">
        <v>125</v>
      </c>
      <c r="AU478" s="18" t="s">
        <v>82</v>
      </c>
    </row>
    <row r="479" s="14" customFormat="1">
      <c r="B479" s="250"/>
      <c r="C479" s="251"/>
      <c r="D479" s="225" t="s">
        <v>127</v>
      </c>
      <c r="E479" s="252" t="s">
        <v>19</v>
      </c>
      <c r="F479" s="253" t="s">
        <v>557</v>
      </c>
      <c r="G479" s="251"/>
      <c r="H479" s="252" t="s">
        <v>19</v>
      </c>
      <c r="I479" s="254"/>
      <c r="J479" s="251"/>
      <c r="K479" s="251"/>
      <c r="L479" s="255"/>
      <c r="M479" s="256"/>
      <c r="N479" s="257"/>
      <c r="O479" s="257"/>
      <c r="P479" s="257"/>
      <c r="Q479" s="257"/>
      <c r="R479" s="257"/>
      <c r="S479" s="257"/>
      <c r="T479" s="258"/>
      <c r="AT479" s="259" t="s">
        <v>127</v>
      </c>
      <c r="AU479" s="259" t="s">
        <v>82</v>
      </c>
      <c r="AV479" s="14" t="s">
        <v>80</v>
      </c>
      <c r="AW479" s="14" t="s">
        <v>34</v>
      </c>
      <c r="AX479" s="14" t="s">
        <v>73</v>
      </c>
      <c r="AY479" s="259" t="s">
        <v>116</v>
      </c>
    </row>
    <row r="480" s="12" customFormat="1">
      <c r="B480" s="228"/>
      <c r="C480" s="229"/>
      <c r="D480" s="225" t="s">
        <v>127</v>
      </c>
      <c r="E480" s="230" t="s">
        <v>19</v>
      </c>
      <c r="F480" s="231" t="s">
        <v>648</v>
      </c>
      <c r="G480" s="229"/>
      <c r="H480" s="232">
        <v>20</v>
      </c>
      <c r="I480" s="233"/>
      <c r="J480" s="229"/>
      <c r="K480" s="229"/>
      <c r="L480" s="234"/>
      <c r="M480" s="235"/>
      <c r="N480" s="236"/>
      <c r="O480" s="236"/>
      <c r="P480" s="236"/>
      <c r="Q480" s="236"/>
      <c r="R480" s="236"/>
      <c r="S480" s="236"/>
      <c r="T480" s="237"/>
      <c r="AT480" s="238" t="s">
        <v>127</v>
      </c>
      <c r="AU480" s="238" t="s">
        <v>82</v>
      </c>
      <c r="AV480" s="12" t="s">
        <v>82</v>
      </c>
      <c r="AW480" s="12" t="s">
        <v>34</v>
      </c>
      <c r="AX480" s="12" t="s">
        <v>73</v>
      </c>
      <c r="AY480" s="238" t="s">
        <v>116</v>
      </c>
    </row>
    <row r="481" s="12" customFormat="1">
      <c r="B481" s="228"/>
      <c r="C481" s="229"/>
      <c r="D481" s="225" t="s">
        <v>127</v>
      </c>
      <c r="E481" s="230" t="s">
        <v>19</v>
      </c>
      <c r="F481" s="231" t="s">
        <v>649</v>
      </c>
      <c r="G481" s="229"/>
      <c r="H481" s="232">
        <v>2</v>
      </c>
      <c r="I481" s="233"/>
      <c r="J481" s="229"/>
      <c r="K481" s="229"/>
      <c r="L481" s="234"/>
      <c r="M481" s="235"/>
      <c r="N481" s="236"/>
      <c r="O481" s="236"/>
      <c r="P481" s="236"/>
      <c r="Q481" s="236"/>
      <c r="R481" s="236"/>
      <c r="S481" s="236"/>
      <c r="T481" s="237"/>
      <c r="AT481" s="238" t="s">
        <v>127</v>
      </c>
      <c r="AU481" s="238" t="s">
        <v>82</v>
      </c>
      <c r="AV481" s="12" t="s">
        <v>82</v>
      </c>
      <c r="AW481" s="12" t="s">
        <v>34</v>
      </c>
      <c r="AX481" s="12" t="s">
        <v>73</v>
      </c>
      <c r="AY481" s="238" t="s">
        <v>116</v>
      </c>
    </row>
    <row r="482" s="13" customFormat="1">
      <c r="B482" s="239"/>
      <c r="C482" s="240"/>
      <c r="D482" s="225" t="s">
        <v>127</v>
      </c>
      <c r="E482" s="241" t="s">
        <v>19</v>
      </c>
      <c r="F482" s="242" t="s">
        <v>154</v>
      </c>
      <c r="G482" s="240"/>
      <c r="H482" s="243">
        <v>22</v>
      </c>
      <c r="I482" s="244"/>
      <c r="J482" s="240"/>
      <c r="K482" s="240"/>
      <c r="L482" s="245"/>
      <c r="M482" s="246"/>
      <c r="N482" s="247"/>
      <c r="O482" s="247"/>
      <c r="P482" s="247"/>
      <c r="Q482" s="247"/>
      <c r="R482" s="247"/>
      <c r="S482" s="247"/>
      <c r="T482" s="248"/>
      <c r="AT482" s="249" t="s">
        <v>127</v>
      </c>
      <c r="AU482" s="249" t="s">
        <v>82</v>
      </c>
      <c r="AV482" s="13" t="s">
        <v>123</v>
      </c>
      <c r="AW482" s="13" t="s">
        <v>34</v>
      </c>
      <c r="AX482" s="13" t="s">
        <v>80</v>
      </c>
      <c r="AY482" s="249" t="s">
        <v>116</v>
      </c>
    </row>
    <row r="483" s="1" customFormat="1" ht="16.5" customHeight="1">
      <c r="B483" s="39"/>
      <c r="C483" s="271" t="s">
        <v>650</v>
      </c>
      <c r="D483" s="271" t="s">
        <v>369</v>
      </c>
      <c r="E483" s="272" t="s">
        <v>651</v>
      </c>
      <c r="F483" s="273" t="s">
        <v>652</v>
      </c>
      <c r="G483" s="274" t="s">
        <v>554</v>
      </c>
      <c r="H483" s="275">
        <v>20</v>
      </c>
      <c r="I483" s="276"/>
      <c r="J483" s="277">
        <f>ROUND(I483*H483,2)</f>
        <v>0</v>
      </c>
      <c r="K483" s="273" t="s">
        <v>19</v>
      </c>
      <c r="L483" s="278"/>
      <c r="M483" s="279" t="s">
        <v>19</v>
      </c>
      <c r="N483" s="280" t="s">
        <v>44</v>
      </c>
      <c r="O483" s="84"/>
      <c r="P483" s="221">
        <f>O483*H483</f>
        <v>0</v>
      </c>
      <c r="Q483" s="221">
        <v>0</v>
      </c>
      <c r="R483" s="221">
        <f>Q483*H483</f>
        <v>0</v>
      </c>
      <c r="S483" s="221">
        <v>0</v>
      </c>
      <c r="T483" s="222">
        <f>S483*H483</f>
        <v>0</v>
      </c>
      <c r="AR483" s="223" t="s">
        <v>160</v>
      </c>
      <c r="AT483" s="223" t="s">
        <v>369</v>
      </c>
      <c r="AU483" s="223" t="s">
        <v>82</v>
      </c>
      <c r="AY483" s="18" t="s">
        <v>116</v>
      </c>
      <c r="BE483" s="224">
        <f>IF(N483="základní",J483,0)</f>
        <v>0</v>
      </c>
      <c r="BF483" s="224">
        <f>IF(N483="snížená",J483,0)</f>
        <v>0</v>
      </c>
      <c r="BG483" s="224">
        <f>IF(N483="zákl. přenesená",J483,0)</f>
        <v>0</v>
      </c>
      <c r="BH483" s="224">
        <f>IF(N483="sníž. přenesená",J483,0)</f>
        <v>0</v>
      </c>
      <c r="BI483" s="224">
        <f>IF(N483="nulová",J483,0)</f>
        <v>0</v>
      </c>
      <c r="BJ483" s="18" t="s">
        <v>80</v>
      </c>
      <c r="BK483" s="224">
        <f>ROUND(I483*H483,2)</f>
        <v>0</v>
      </c>
      <c r="BL483" s="18" t="s">
        <v>123</v>
      </c>
      <c r="BM483" s="223" t="s">
        <v>653</v>
      </c>
    </row>
    <row r="484" s="14" customFormat="1">
      <c r="B484" s="250"/>
      <c r="C484" s="251"/>
      <c r="D484" s="225" t="s">
        <v>127</v>
      </c>
      <c r="E484" s="252" t="s">
        <v>19</v>
      </c>
      <c r="F484" s="253" t="s">
        <v>557</v>
      </c>
      <c r="G484" s="251"/>
      <c r="H484" s="252" t="s">
        <v>19</v>
      </c>
      <c r="I484" s="254"/>
      <c r="J484" s="251"/>
      <c r="K484" s="251"/>
      <c r="L484" s="255"/>
      <c r="M484" s="256"/>
      <c r="N484" s="257"/>
      <c r="O484" s="257"/>
      <c r="P484" s="257"/>
      <c r="Q484" s="257"/>
      <c r="R484" s="257"/>
      <c r="S484" s="257"/>
      <c r="T484" s="258"/>
      <c r="AT484" s="259" t="s">
        <v>127</v>
      </c>
      <c r="AU484" s="259" t="s">
        <v>82</v>
      </c>
      <c r="AV484" s="14" t="s">
        <v>80</v>
      </c>
      <c r="AW484" s="14" t="s">
        <v>34</v>
      </c>
      <c r="AX484" s="14" t="s">
        <v>73</v>
      </c>
      <c r="AY484" s="259" t="s">
        <v>116</v>
      </c>
    </row>
    <row r="485" s="12" customFormat="1">
      <c r="B485" s="228"/>
      <c r="C485" s="229"/>
      <c r="D485" s="225" t="s">
        <v>127</v>
      </c>
      <c r="E485" s="230" t="s">
        <v>19</v>
      </c>
      <c r="F485" s="231" t="s">
        <v>234</v>
      </c>
      <c r="G485" s="229"/>
      <c r="H485" s="232">
        <v>20</v>
      </c>
      <c r="I485" s="233"/>
      <c r="J485" s="229"/>
      <c r="K485" s="229"/>
      <c r="L485" s="234"/>
      <c r="M485" s="235"/>
      <c r="N485" s="236"/>
      <c r="O485" s="236"/>
      <c r="P485" s="236"/>
      <c r="Q485" s="236"/>
      <c r="R485" s="236"/>
      <c r="S485" s="236"/>
      <c r="T485" s="237"/>
      <c r="AT485" s="238" t="s">
        <v>127</v>
      </c>
      <c r="AU485" s="238" t="s">
        <v>82</v>
      </c>
      <c r="AV485" s="12" t="s">
        <v>82</v>
      </c>
      <c r="AW485" s="12" t="s">
        <v>34</v>
      </c>
      <c r="AX485" s="12" t="s">
        <v>80</v>
      </c>
      <c r="AY485" s="238" t="s">
        <v>116</v>
      </c>
    </row>
    <row r="486" s="1" customFormat="1" ht="16.5" customHeight="1">
      <c r="B486" s="39"/>
      <c r="C486" s="271" t="s">
        <v>654</v>
      </c>
      <c r="D486" s="271" t="s">
        <v>369</v>
      </c>
      <c r="E486" s="272" t="s">
        <v>655</v>
      </c>
      <c r="F486" s="273" t="s">
        <v>656</v>
      </c>
      <c r="G486" s="274" t="s">
        <v>554</v>
      </c>
      <c r="H486" s="275">
        <v>2</v>
      </c>
      <c r="I486" s="276"/>
      <c r="J486" s="277">
        <f>ROUND(I486*H486,2)</f>
        <v>0</v>
      </c>
      <c r="K486" s="273" t="s">
        <v>19</v>
      </c>
      <c r="L486" s="278"/>
      <c r="M486" s="279" t="s">
        <v>19</v>
      </c>
      <c r="N486" s="280" t="s">
        <v>44</v>
      </c>
      <c r="O486" s="84"/>
      <c r="P486" s="221">
        <f>O486*H486</f>
        <v>0</v>
      </c>
      <c r="Q486" s="221">
        <v>0</v>
      </c>
      <c r="R486" s="221">
        <f>Q486*H486</f>
        <v>0</v>
      </c>
      <c r="S486" s="221">
        <v>0</v>
      </c>
      <c r="T486" s="222">
        <f>S486*H486</f>
        <v>0</v>
      </c>
      <c r="AR486" s="223" t="s">
        <v>160</v>
      </c>
      <c r="AT486" s="223" t="s">
        <v>369</v>
      </c>
      <c r="AU486" s="223" t="s">
        <v>82</v>
      </c>
      <c r="AY486" s="18" t="s">
        <v>116</v>
      </c>
      <c r="BE486" s="224">
        <f>IF(N486="základní",J486,0)</f>
        <v>0</v>
      </c>
      <c r="BF486" s="224">
        <f>IF(N486="snížená",J486,0)</f>
        <v>0</v>
      </c>
      <c r="BG486" s="224">
        <f>IF(N486="zákl. přenesená",J486,0)</f>
        <v>0</v>
      </c>
      <c r="BH486" s="224">
        <f>IF(N486="sníž. přenesená",J486,0)</f>
        <v>0</v>
      </c>
      <c r="BI486" s="224">
        <f>IF(N486="nulová",J486,0)</f>
        <v>0</v>
      </c>
      <c r="BJ486" s="18" t="s">
        <v>80</v>
      </c>
      <c r="BK486" s="224">
        <f>ROUND(I486*H486,2)</f>
        <v>0</v>
      </c>
      <c r="BL486" s="18" t="s">
        <v>123</v>
      </c>
      <c r="BM486" s="223" t="s">
        <v>657</v>
      </c>
    </row>
    <row r="487" s="14" customFormat="1">
      <c r="B487" s="250"/>
      <c r="C487" s="251"/>
      <c r="D487" s="225" t="s">
        <v>127</v>
      </c>
      <c r="E487" s="252" t="s">
        <v>19</v>
      </c>
      <c r="F487" s="253" t="s">
        <v>557</v>
      </c>
      <c r="G487" s="251"/>
      <c r="H487" s="252" t="s">
        <v>19</v>
      </c>
      <c r="I487" s="254"/>
      <c r="J487" s="251"/>
      <c r="K487" s="251"/>
      <c r="L487" s="255"/>
      <c r="M487" s="256"/>
      <c r="N487" s="257"/>
      <c r="O487" s="257"/>
      <c r="P487" s="257"/>
      <c r="Q487" s="257"/>
      <c r="R487" s="257"/>
      <c r="S487" s="257"/>
      <c r="T487" s="258"/>
      <c r="AT487" s="259" t="s">
        <v>127</v>
      </c>
      <c r="AU487" s="259" t="s">
        <v>82</v>
      </c>
      <c r="AV487" s="14" t="s">
        <v>80</v>
      </c>
      <c r="AW487" s="14" t="s">
        <v>34</v>
      </c>
      <c r="AX487" s="14" t="s">
        <v>73</v>
      </c>
      <c r="AY487" s="259" t="s">
        <v>116</v>
      </c>
    </row>
    <row r="488" s="12" customFormat="1">
      <c r="B488" s="228"/>
      <c r="C488" s="229"/>
      <c r="D488" s="225" t="s">
        <v>127</v>
      </c>
      <c r="E488" s="230" t="s">
        <v>19</v>
      </c>
      <c r="F488" s="231" t="s">
        <v>82</v>
      </c>
      <c r="G488" s="229"/>
      <c r="H488" s="232">
        <v>2</v>
      </c>
      <c r="I488" s="233"/>
      <c r="J488" s="229"/>
      <c r="K488" s="229"/>
      <c r="L488" s="234"/>
      <c r="M488" s="235"/>
      <c r="N488" s="236"/>
      <c r="O488" s="236"/>
      <c r="P488" s="236"/>
      <c r="Q488" s="236"/>
      <c r="R488" s="236"/>
      <c r="S488" s="236"/>
      <c r="T488" s="237"/>
      <c r="AT488" s="238" t="s">
        <v>127</v>
      </c>
      <c r="AU488" s="238" t="s">
        <v>82</v>
      </c>
      <c r="AV488" s="12" t="s">
        <v>82</v>
      </c>
      <c r="AW488" s="12" t="s">
        <v>34</v>
      </c>
      <c r="AX488" s="12" t="s">
        <v>80</v>
      </c>
      <c r="AY488" s="238" t="s">
        <v>116</v>
      </c>
    </row>
    <row r="489" s="1" customFormat="1" ht="24" customHeight="1">
      <c r="B489" s="39"/>
      <c r="C489" s="212" t="s">
        <v>658</v>
      </c>
      <c r="D489" s="212" t="s">
        <v>118</v>
      </c>
      <c r="E489" s="213" t="s">
        <v>659</v>
      </c>
      <c r="F489" s="214" t="s">
        <v>660</v>
      </c>
      <c r="G489" s="215" t="s">
        <v>554</v>
      </c>
      <c r="H489" s="216">
        <v>2</v>
      </c>
      <c r="I489" s="217"/>
      <c r="J489" s="218">
        <f>ROUND(I489*H489,2)</f>
        <v>0</v>
      </c>
      <c r="K489" s="214" t="s">
        <v>122</v>
      </c>
      <c r="L489" s="44"/>
      <c r="M489" s="219" t="s">
        <v>19</v>
      </c>
      <c r="N489" s="220" t="s">
        <v>44</v>
      </c>
      <c r="O489" s="84"/>
      <c r="P489" s="221">
        <f>O489*H489</f>
        <v>0</v>
      </c>
      <c r="Q489" s="221">
        <v>0</v>
      </c>
      <c r="R489" s="221">
        <f>Q489*H489</f>
        <v>0</v>
      </c>
      <c r="S489" s="221">
        <v>0</v>
      </c>
      <c r="T489" s="222">
        <f>S489*H489</f>
        <v>0</v>
      </c>
      <c r="AR489" s="223" t="s">
        <v>123</v>
      </c>
      <c r="AT489" s="223" t="s">
        <v>118</v>
      </c>
      <c r="AU489" s="223" t="s">
        <v>82</v>
      </c>
      <c r="AY489" s="18" t="s">
        <v>116</v>
      </c>
      <c r="BE489" s="224">
        <f>IF(N489="základní",J489,0)</f>
        <v>0</v>
      </c>
      <c r="BF489" s="224">
        <f>IF(N489="snížená",J489,0)</f>
        <v>0</v>
      </c>
      <c r="BG489" s="224">
        <f>IF(N489="zákl. přenesená",J489,0)</f>
        <v>0</v>
      </c>
      <c r="BH489" s="224">
        <f>IF(N489="sníž. přenesená",J489,0)</f>
        <v>0</v>
      </c>
      <c r="BI489" s="224">
        <f>IF(N489="nulová",J489,0)</f>
        <v>0</v>
      </c>
      <c r="BJ489" s="18" t="s">
        <v>80</v>
      </c>
      <c r="BK489" s="224">
        <f>ROUND(I489*H489,2)</f>
        <v>0</v>
      </c>
      <c r="BL489" s="18" t="s">
        <v>123</v>
      </c>
      <c r="BM489" s="223" t="s">
        <v>661</v>
      </c>
    </row>
    <row r="490" s="1" customFormat="1">
      <c r="B490" s="39"/>
      <c r="C490" s="40"/>
      <c r="D490" s="225" t="s">
        <v>125</v>
      </c>
      <c r="E490" s="40"/>
      <c r="F490" s="226" t="s">
        <v>647</v>
      </c>
      <c r="G490" s="40"/>
      <c r="H490" s="40"/>
      <c r="I490" s="136"/>
      <c r="J490" s="40"/>
      <c r="K490" s="40"/>
      <c r="L490" s="44"/>
      <c r="M490" s="227"/>
      <c r="N490" s="84"/>
      <c r="O490" s="84"/>
      <c r="P490" s="84"/>
      <c r="Q490" s="84"/>
      <c r="R490" s="84"/>
      <c r="S490" s="84"/>
      <c r="T490" s="85"/>
      <c r="AT490" s="18" t="s">
        <v>125</v>
      </c>
      <c r="AU490" s="18" t="s">
        <v>82</v>
      </c>
    </row>
    <row r="491" s="14" customFormat="1">
      <c r="B491" s="250"/>
      <c r="C491" s="251"/>
      <c r="D491" s="225" t="s">
        <v>127</v>
      </c>
      <c r="E491" s="252" t="s">
        <v>19</v>
      </c>
      <c r="F491" s="253" t="s">
        <v>557</v>
      </c>
      <c r="G491" s="251"/>
      <c r="H491" s="252" t="s">
        <v>19</v>
      </c>
      <c r="I491" s="254"/>
      <c r="J491" s="251"/>
      <c r="K491" s="251"/>
      <c r="L491" s="255"/>
      <c r="M491" s="256"/>
      <c r="N491" s="257"/>
      <c r="O491" s="257"/>
      <c r="P491" s="257"/>
      <c r="Q491" s="257"/>
      <c r="R491" s="257"/>
      <c r="S491" s="257"/>
      <c r="T491" s="258"/>
      <c r="AT491" s="259" t="s">
        <v>127</v>
      </c>
      <c r="AU491" s="259" t="s">
        <v>82</v>
      </c>
      <c r="AV491" s="14" t="s">
        <v>80</v>
      </c>
      <c r="AW491" s="14" t="s">
        <v>34</v>
      </c>
      <c r="AX491" s="14" t="s">
        <v>73</v>
      </c>
      <c r="AY491" s="259" t="s">
        <v>116</v>
      </c>
    </row>
    <row r="492" s="12" customFormat="1">
      <c r="B492" s="228"/>
      <c r="C492" s="229"/>
      <c r="D492" s="225" t="s">
        <v>127</v>
      </c>
      <c r="E492" s="230" t="s">
        <v>19</v>
      </c>
      <c r="F492" s="231" t="s">
        <v>82</v>
      </c>
      <c r="G492" s="229"/>
      <c r="H492" s="232">
        <v>2</v>
      </c>
      <c r="I492" s="233"/>
      <c r="J492" s="229"/>
      <c r="K492" s="229"/>
      <c r="L492" s="234"/>
      <c r="M492" s="235"/>
      <c r="N492" s="236"/>
      <c r="O492" s="236"/>
      <c r="P492" s="236"/>
      <c r="Q492" s="236"/>
      <c r="R492" s="236"/>
      <c r="S492" s="236"/>
      <c r="T492" s="237"/>
      <c r="AT492" s="238" t="s">
        <v>127</v>
      </c>
      <c r="AU492" s="238" t="s">
        <v>82</v>
      </c>
      <c r="AV492" s="12" t="s">
        <v>82</v>
      </c>
      <c r="AW492" s="12" t="s">
        <v>34</v>
      </c>
      <c r="AX492" s="12" t="s">
        <v>80</v>
      </c>
      <c r="AY492" s="238" t="s">
        <v>116</v>
      </c>
    </row>
    <row r="493" s="1" customFormat="1" ht="16.5" customHeight="1">
      <c r="B493" s="39"/>
      <c r="C493" s="271" t="s">
        <v>662</v>
      </c>
      <c r="D493" s="271" t="s">
        <v>369</v>
      </c>
      <c r="E493" s="272" t="s">
        <v>663</v>
      </c>
      <c r="F493" s="273" t="s">
        <v>664</v>
      </c>
      <c r="G493" s="274" t="s">
        <v>554</v>
      </c>
      <c r="H493" s="275">
        <v>2</v>
      </c>
      <c r="I493" s="276"/>
      <c r="J493" s="277">
        <f>ROUND(I493*H493,2)</f>
        <v>0</v>
      </c>
      <c r="K493" s="273" t="s">
        <v>122</v>
      </c>
      <c r="L493" s="278"/>
      <c r="M493" s="279" t="s">
        <v>19</v>
      </c>
      <c r="N493" s="280" t="s">
        <v>44</v>
      </c>
      <c r="O493" s="84"/>
      <c r="P493" s="221">
        <f>O493*H493</f>
        <v>0</v>
      </c>
      <c r="Q493" s="221">
        <v>6.0000000000000002E-05</v>
      </c>
      <c r="R493" s="221">
        <f>Q493*H493</f>
        <v>0.00012</v>
      </c>
      <c r="S493" s="221">
        <v>0</v>
      </c>
      <c r="T493" s="222">
        <f>S493*H493</f>
        <v>0</v>
      </c>
      <c r="AR493" s="223" t="s">
        <v>160</v>
      </c>
      <c r="AT493" s="223" t="s">
        <v>369</v>
      </c>
      <c r="AU493" s="223" t="s">
        <v>82</v>
      </c>
      <c r="AY493" s="18" t="s">
        <v>116</v>
      </c>
      <c r="BE493" s="224">
        <f>IF(N493="základní",J493,0)</f>
        <v>0</v>
      </c>
      <c r="BF493" s="224">
        <f>IF(N493="snížená",J493,0)</f>
        <v>0</v>
      </c>
      <c r="BG493" s="224">
        <f>IF(N493="zákl. přenesená",J493,0)</f>
        <v>0</v>
      </c>
      <c r="BH493" s="224">
        <f>IF(N493="sníž. přenesená",J493,0)</f>
        <v>0</v>
      </c>
      <c r="BI493" s="224">
        <f>IF(N493="nulová",J493,0)</f>
        <v>0</v>
      </c>
      <c r="BJ493" s="18" t="s">
        <v>80</v>
      </c>
      <c r="BK493" s="224">
        <f>ROUND(I493*H493,2)</f>
        <v>0</v>
      </c>
      <c r="BL493" s="18" t="s">
        <v>123</v>
      </c>
      <c r="BM493" s="223" t="s">
        <v>665</v>
      </c>
    </row>
    <row r="494" s="1" customFormat="1" ht="24" customHeight="1">
      <c r="B494" s="39"/>
      <c r="C494" s="212" t="s">
        <v>666</v>
      </c>
      <c r="D494" s="212" t="s">
        <v>118</v>
      </c>
      <c r="E494" s="213" t="s">
        <v>667</v>
      </c>
      <c r="F494" s="214" t="s">
        <v>668</v>
      </c>
      <c r="G494" s="215" t="s">
        <v>554</v>
      </c>
      <c r="H494" s="216">
        <v>102</v>
      </c>
      <c r="I494" s="217"/>
      <c r="J494" s="218">
        <f>ROUND(I494*H494,2)</f>
        <v>0</v>
      </c>
      <c r="K494" s="214" t="s">
        <v>122</v>
      </c>
      <c r="L494" s="44"/>
      <c r="M494" s="219" t="s">
        <v>19</v>
      </c>
      <c r="N494" s="220" t="s">
        <v>44</v>
      </c>
      <c r="O494" s="84"/>
      <c r="P494" s="221">
        <f>O494*H494</f>
        <v>0</v>
      </c>
      <c r="Q494" s="221">
        <v>0</v>
      </c>
      <c r="R494" s="221">
        <f>Q494*H494</f>
        <v>0</v>
      </c>
      <c r="S494" s="221">
        <v>0</v>
      </c>
      <c r="T494" s="222">
        <f>S494*H494</f>
        <v>0</v>
      </c>
      <c r="AR494" s="223" t="s">
        <v>123</v>
      </c>
      <c r="AT494" s="223" t="s">
        <v>118</v>
      </c>
      <c r="AU494" s="223" t="s">
        <v>82</v>
      </c>
      <c r="AY494" s="18" t="s">
        <v>116</v>
      </c>
      <c r="BE494" s="224">
        <f>IF(N494="základní",J494,0)</f>
        <v>0</v>
      </c>
      <c r="BF494" s="224">
        <f>IF(N494="snížená",J494,0)</f>
        <v>0</v>
      </c>
      <c r="BG494" s="224">
        <f>IF(N494="zákl. přenesená",J494,0)</f>
        <v>0</v>
      </c>
      <c r="BH494" s="224">
        <f>IF(N494="sníž. přenesená",J494,0)</f>
        <v>0</v>
      </c>
      <c r="BI494" s="224">
        <f>IF(N494="nulová",J494,0)</f>
        <v>0</v>
      </c>
      <c r="BJ494" s="18" t="s">
        <v>80</v>
      </c>
      <c r="BK494" s="224">
        <f>ROUND(I494*H494,2)</f>
        <v>0</v>
      </c>
      <c r="BL494" s="18" t="s">
        <v>123</v>
      </c>
      <c r="BM494" s="223" t="s">
        <v>669</v>
      </c>
    </row>
    <row r="495" s="1" customFormat="1">
      <c r="B495" s="39"/>
      <c r="C495" s="40"/>
      <c r="D495" s="225" t="s">
        <v>125</v>
      </c>
      <c r="E495" s="40"/>
      <c r="F495" s="226" t="s">
        <v>647</v>
      </c>
      <c r="G495" s="40"/>
      <c r="H495" s="40"/>
      <c r="I495" s="136"/>
      <c r="J495" s="40"/>
      <c r="K495" s="40"/>
      <c r="L495" s="44"/>
      <c r="M495" s="227"/>
      <c r="N495" s="84"/>
      <c r="O495" s="84"/>
      <c r="P495" s="84"/>
      <c r="Q495" s="84"/>
      <c r="R495" s="84"/>
      <c r="S495" s="84"/>
      <c r="T495" s="85"/>
      <c r="AT495" s="18" t="s">
        <v>125</v>
      </c>
      <c r="AU495" s="18" t="s">
        <v>82</v>
      </c>
    </row>
    <row r="496" s="14" customFormat="1">
      <c r="B496" s="250"/>
      <c r="C496" s="251"/>
      <c r="D496" s="225" t="s">
        <v>127</v>
      </c>
      <c r="E496" s="252" t="s">
        <v>19</v>
      </c>
      <c r="F496" s="253" t="s">
        <v>557</v>
      </c>
      <c r="G496" s="251"/>
      <c r="H496" s="252" t="s">
        <v>19</v>
      </c>
      <c r="I496" s="254"/>
      <c r="J496" s="251"/>
      <c r="K496" s="251"/>
      <c r="L496" s="255"/>
      <c r="M496" s="256"/>
      <c r="N496" s="257"/>
      <c r="O496" s="257"/>
      <c r="P496" s="257"/>
      <c r="Q496" s="257"/>
      <c r="R496" s="257"/>
      <c r="S496" s="257"/>
      <c r="T496" s="258"/>
      <c r="AT496" s="259" t="s">
        <v>127</v>
      </c>
      <c r="AU496" s="259" t="s">
        <v>82</v>
      </c>
      <c r="AV496" s="14" t="s">
        <v>80</v>
      </c>
      <c r="AW496" s="14" t="s">
        <v>34</v>
      </c>
      <c r="AX496" s="14" t="s">
        <v>73</v>
      </c>
      <c r="AY496" s="259" t="s">
        <v>116</v>
      </c>
    </row>
    <row r="497" s="12" customFormat="1">
      <c r="B497" s="228"/>
      <c r="C497" s="229"/>
      <c r="D497" s="225" t="s">
        <v>127</v>
      </c>
      <c r="E497" s="230" t="s">
        <v>19</v>
      </c>
      <c r="F497" s="231" t="s">
        <v>670</v>
      </c>
      <c r="G497" s="229"/>
      <c r="H497" s="232">
        <v>102</v>
      </c>
      <c r="I497" s="233"/>
      <c r="J497" s="229"/>
      <c r="K497" s="229"/>
      <c r="L497" s="234"/>
      <c r="M497" s="235"/>
      <c r="N497" s="236"/>
      <c r="O497" s="236"/>
      <c r="P497" s="236"/>
      <c r="Q497" s="236"/>
      <c r="R497" s="236"/>
      <c r="S497" s="236"/>
      <c r="T497" s="237"/>
      <c r="AT497" s="238" t="s">
        <v>127</v>
      </c>
      <c r="AU497" s="238" t="s">
        <v>82</v>
      </c>
      <c r="AV497" s="12" t="s">
        <v>82</v>
      </c>
      <c r="AW497" s="12" t="s">
        <v>34</v>
      </c>
      <c r="AX497" s="12" t="s">
        <v>80</v>
      </c>
      <c r="AY497" s="238" t="s">
        <v>116</v>
      </c>
    </row>
    <row r="498" s="1" customFormat="1" ht="16.5" customHeight="1">
      <c r="B498" s="39"/>
      <c r="C498" s="271" t="s">
        <v>671</v>
      </c>
      <c r="D498" s="271" t="s">
        <v>369</v>
      </c>
      <c r="E498" s="272" t="s">
        <v>672</v>
      </c>
      <c r="F498" s="273" t="s">
        <v>673</v>
      </c>
      <c r="G498" s="274" t="s">
        <v>554</v>
      </c>
      <c r="H498" s="275">
        <v>70</v>
      </c>
      <c r="I498" s="276"/>
      <c r="J498" s="277">
        <f>ROUND(I498*H498,2)</f>
        <v>0</v>
      </c>
      <c r="K498" s="273" t="s">
        <v>122</v>
      </c>
      <c r="L498" s="278"/>
      <c r="M498" s="279" t="s">
        <v>19</v>
      </c>
      <c r="N498" s="280" t="s">
        <v>44</v>
      </c>
      <c r="O498" s="84"/>
      <c r="P498" s="221">
        <f>O498*H498</f>
        <v>0</v>
      </c>
      <c r="Q498" s="221">
        <v>0.00072000000000000005</v>
      </c>
      <c r="R498" s="221">
        <f>Q498*H498</f>
        <v>0.0504</v>
      </c>
      <c r="S498" s="221">
        <v>0</v>
      </c>
      <c r="T498" s="222">
        <f>S498*H498</f>
        <v>0</v>
      </c>
      <c r="AR498" s="223" t="s">
        <v>160</v>
      </c>
      <c r="AT498" s="223" t="s">
        <v>369</v>
      </c>
      <c r="AU498" s="223" t="s">
        <v>82</v>
      </c>
      <c r="AY498" s="18" t="s">
        <v>116</v>
      </c>
      <c r="BE498" s="224">
        <f>IF(N498="základní",J498,0)</f>
        <v>0</v>
      </c>
      <c r="BF498" s="224">
        <f>IF(N498="snížená",J498,0)</f>
        <v>0</v>
      </c>
      <c r="BG498" s="224">
        <f>IF(N498="zákl. přenesená",J498,0)</f>
        <v>0</v>
      </c>
      <c r="BH498" s="224">
        <f>IF(N498="sníž. přenesená",J498,0)</f>
        <v>0</v>
      </c>
      <c r="BI498" s="224">
        <f>IF(N498="nulová",J498,0)</f>
        <v>0</v>
      </c>
      <c r="BJ498" s="18" t="s">
        <v>80</v>
      </c>
      <c r="BK498" s="224">
        <f>ROUND(I498*H498,2)</f>
        <v>0</v>
      </c>
      <c r="BL498" s="18" t="s">
        <v>123</v>
      </c>
      <c r="BM498" s="223" t="s">
        <v>674</v>
      </c>
    </row>
    <row r="499" s="1" customFormat="1" ht="16.5" customHeight="1">
      <c r="B499" s="39"/>
      <c r="C499" s="271" t="s">
        <v>675</v>
      </c>
      <c r="D499" s="271" t="s">
        <v>369</v>
      </c>
      <c r="E499" s="272" t="s">
        <v>676</v>
      </c>
      <c r="F499" s="273" t="s">
        <v>677</v>
      </c>
      <c r="G499" s="274" t="s">
        <v>554</v>
      </c>
      <c r="H499" s="275">
        <v>16</v>
      </c>
      <c r="I499" s="276"/>
      <c r="J499" s="277">
        <f>ROUND(I499*H499,2)</f>
        <v>0</v>
      </c>
      <c r="K499" s="273" t="s">
        <v>122</v>
      </c>
      <c r="L499" s="278"/>
      <c r="M499" s="279" t="s">
        <v>19</v>
      </c>
      <c r="N499" s="280" t="s">
        <v>44</v>
      </c>
      <c r="O499" s="84"/>
      <c r="P499" s="221">
        <f>O499*H499</f>
        <v>0</v>
      </c>
      <c r="Q499" s="221">
        <v>0.00072000000000000005</v>
      </c>
      <c r="R499" s="221">
        <f>Q499*H499</f>
        <v>0.011520000000000001</v>
      </c>
      <c r="S499" s="221">
        <v>0</v>
      </c>
      <c r="T499" s="222">
        <f>S499*H499</f>
        <v>0</v>
      </c>
      <c r="AR499" s="223" t="s">
        <v>160</v>
      </c>
      <c r="AT499" s="223" t="s">
        <v>369</v>
      </c>
      <c r="AU499" s="223" t="s">
        <v>82</v>
      </c>
      <c r="AY499" s="18" t="s">
        <v>116</v>
      </c>
      <c r="BE499" s="224">
        <f>IF(N499="základní",J499,0)</f>
        <v>0</v>
      </c>
      <c r="BF499" s="224">
        <f>IF(N499="snížená",J499,0)</f>
        <v>0</v>
      </c>
      <c r="BG499" s="224">
        <f>IF(N499="zákl. přenesená",J499,0)</f>
        <v>0</v>
      </c>
      <c r="BH499" s="224">
        <f>IF(N499="sníž. přenesená",J499,0)</f>
        <v>0</v>
      </c>
      <c r="BI499" s="224">
        <f>IF(N499="nulová",J499,0)</f>
        <v>0</v>
      </c>
      <c r="BJ499" s="18" t="s">
        <v>80</v>
      </c>
      <c r="BK499" s="224">
        <f>ROUND(I499*H499,2)</f>
        <v>0</v>
      </c>
      <c r="BL499" s="18" t="s">
        <v>123</v>
      </c>
      <c r="BM499" s="223" t="s">
        <v>678</v>
      </c>
    </row>
    <row r="500" s="14" customFormat="1">
      <c r="B500" s="250"/>
      <c r="C500" s="251"/>
      <c r="D500" s="225" t="s">
        <v>127</v>
      </c>
      <c r="E500" s="252" t="s">
        <v>19</v>
      </c>
      <c r="F500" s="253" t="s">
        <v>435</v>
      </c>
      <c r="G500" s="251"/>
      <c r="H500" s="252" t="s">
        <v>19</v>
      </c>
      <c r="I500" s="254"/>
      <c r="J500" s="251"/>
      <c r="K500" s="251"/>
      <c r="L500" s="255"/>
      <c r="M500" s="256"/>
      <c r="N500" s="257"/>
      <c r="O500" s="257"/>
      <c r="P500" s="257"/>
      <c r="Q500" s="257"/>
      <c r="R500" s="257"/>
      <c r="S500" s="257"/>
      <c r="T500" s="258"/>
      <c r="AT500" s="259" t="s">
        <v>127</v>
      </c>
      <c r="AU500" s="259" t="s">
        <v>82</v>
      </c>
      <c r="AV500" s="14" t="s">
        <v>80</v>
      </c>
      <c r="AW500" s="14" t="s">
        <v>34</v>
      </c>
      <c r="AX500" s="14" t="s">
        <v>73</v>
      </c>
      <c r="AY500" s="259" t="s">
        <v>116</v>
      </c>
    </row>
    <row r="501" s="12" customFormat="1">
      <c r="B501" s="228"/>
      <c r="C501" s="229"/>
      <c r="D501" s="225" t="s">
        <v>127</v>
      </c>
      <c r="E501" s="230" t="s">
        <v>19</v>
      </c>
      <c r="F501" s="231" t="s">
        <v>208</v>
      </c>
      <c r="G501" s="229"/>
      <c r="H501" s="232">
        <v>16</v>
      </c>
      <c r="I501" s="233"/>
      <c r="J501" s="229"/>
      <c r="K501" s="229"/>
      <c r="L501" s="234"/>
      <c r="M501" s="235"/>
      <c r="N501" s="236"/>
      <c r="O501" s="236"/>
      <c r="P501" s="236"/>
      <c r="Q501" s="236"/>
      <c r="R501" s="236"/>
      <c r="S501" s="236"/>
      <c r="T501" s="237"/>
      <c r="AT501" s="238" t="s">
        <v>127</v>
      </c>
      <c r="AU501" s="238" t="s">
        <v>82</v>
      </c>
      <c r="AV501" s="12" t="s">
        <v>82</v>
      </c>
      <c r="AW501" s="12" t="s">
        <v>34</v>
      </c>
      <c r="AX501" s="12" t="s">
        <v>80</v>
      </c>
      <c r="AY501" s="238" t="s">
        <v>116</v>
      </c>
    </row>
    <row r="502" s="1" customFormat="1" ht="16.5" customHeight="1">
      <c r="B502" s="39"/>
      <c r="C502" s="271" t="s">
        <v>679</v>
      </c>
      <c r="D502" s="271" t="s">
        <v>369</v>
      </c>
      <c r="E502" s="272" t="s">
        <v>680</v>
      </c>
      <c r="F502" s="273" t="s">
        <v>681</v>
      </c>
      <c r="G502" s="274" t="s">
        <v>554</v>
      </c>
      <c r="H502" s="275">
        <v>16</v>
      </c>
      <c r="I502" s="276"/>
      <c r="J502" s="277">
        <f>ROUND(I502*H502,2)</f>
        <v>0</v>
      </c>
      <c r="K502" s="273" t="s">
        <v>122</v>
      </c>
      <c r="L502" s="278"/>
      <c r="M502" s="279" t="s">
        <v>19</v>
      </c>
      <c r="N502" s="280" t="s">
        <v>44</v>
      </c>
      <c r="O502" s="84"/>
      <c r="P502" s="221">
        <f>O502*H502</f>
        <v>0</v>
      </c>
      <c r="Q502" s="221">
        <v>0.0040000000000000001</v>
      </c>
      <c r="R502" s="221">
        <f>Q502*H502</f>
        <v>0.064000000000000001</v>
      </c>
      <c r="S502" s="221">
        <v>0</v>
      </c>
      <c r="T502" s="222">
        <f>S502*H502</f>
        <v>0</v>
      </c>
      <c r="AR502" s="223" t="s">
        <v>160</v>
      </c>
      <c r="AT502" s="223" t="s">
        <v>369</v>
      </c>
      <c r="AU502" s="223" t="s">
        <v>82</v>
      </c>
      <c r="AY502" s="18" t="s">
        <v>116</v>
      </c>
      <c r="BE502" s="224">
        <f>IF(N502="základní",J502,0)</f>
        <v>0</v>
      </c>
      <c r="BF502" s="224">
        <f>IF(N502="snížená",J502,0)</f>
        <v>0</v>
      </c>
      <c r="BG502" s="224">
        <f>IF(N502="zákl. přenesená",J502,0)</f>
        <v>0</v>
      </c>
      <c r="BH502" s="224">
        <f>IF(N502="sníž. přenesená",J502,0)</f>
        <v>0</v>
      </c>
      <c r="BI502" s="224">
        <f>IF(N502="nulová",J502,0)</f>
        <v>0</v>
      </c>
      <c r="BJ502" s="18" t="s">
        <v>80</v>
      </c>
      <c r="BK502" s="224">
        <f>ROUND(I502*H502,2)</f>
        <v>0</v>
      </c>
      <c r="BL502" s="18" t="s">
        <v>123</v>
      </c>
      <c r="BM502" s="223" t="s">
        <v>682</v>
      </c>
    </row>
    <row r="503" s="14" customFormat="1">
      <c r="B503" s="250"/>
      <c r="C503" s="251"/>
      <c r="D503" s="225" t="s">
        <v>127</v>
      </c>
      <c r="E503" s="252" t="s">
        <v>19</v>
      </c>
      <c r="F503" s="253" t="s">
        <v>435</v>
      </c>
      <c r="G503" s="251"/>
      <c r="H503" s="252" t="s">
        <v>19</v>
      </c>
      <c r="I503" s="254"/>
      <c r="J503" s="251"/>
      <c r="K503" s="251"/>
      <c r="L503" s="255"/>
      <c r="M503" s="256"/>
      <c r="N503" s="257"/>
      <c r="O503" s="257"/>
      <c r="P503" s="257"/>
      <c r="Q503" s="257"/>
      <c r="R503" s="257"/>
      <c r="S503" s="257"/>
      <c r="T503" s="258"/>
      <c r="AT503" s="259" t="s">
        <v>127</v>
      </c>
      <c r="AU503" s="259" t="s">
        <v>82</v>
      </c>
      <c r="AV503" s="14" t="s">
        <v>80</v>
      </c>
      <c r="AW503" s="14" t="s">
        <v>34</v>
      </c>
      <c r="AX503" s="14" t="s">
        <v>73</v>
      </c>
      <c r="AY503" s="259" t="s">
        <v>116</v>
      </c>
    </row>
    <row r="504" s="12" customFormat="1">
      <c r="B504" s="228"/>
      <c r="C504" s="229"/>
      <c r="D504" s="225" t="s">
        <v>127</v>
      </c>
      <c r="E504" s="230" t="s">
        <v>19</v>
      </c>
      <c r="F504" s="231" t="s">
        <v>208</v>
      </c>
      <c r="G504" s="229"/>
      <c r="H504" s="232">
        <v>16</v>
      </c>
      <c r="I504" s="233"/>
      <c r="J504" s="229"/>
      <c r="K504" s="229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127</v>
      </c>
      <c r="AU504" s="238" t="s">
        <v>82</v>
      </c>
      <c r="AV504" s="12" t="s">
        <v>82</v>
      </c>
      <c r="AW504" s="12" t="s">
        <v>34</v>
      </c>
      <c r="AX504" s="12" t="s">
        <v>80</v>
      </c>
      <c r="AY504" s="238" t="s">
        <v>116</v>
      </c>
    </row>
    <row r="505" s="1" customFormat="1" ht="24" customHeight="1">
      <c r="B505" s="39"/>
      <c r="C505" s="212" t="s">
        <v>683</v>
      </c>
      <c r="D505" s="212" t="s">
        <v>118</v>
      </c>
      <c r="E505" s="213" t="s">
        <v>684</v>
      </c>
      <c r="F505" s="214" t="s">
        <v>685</v>
      </c>
      <c r="G505" s="215" t="s">
        <v>554</v>
      </c>
      <c r="H505" s="216">
        <v>12</v>
      </c>
      <c r="I505" s="217"/>
      <c r="J505" s="218">
        <f>ROUND(I505*H505,2)</f>
        <v>0</v>
      </c>
      <c r="K505" s="214" t="s">
        <v>19</v>
      </c>
      <c r="L505" s="44"/>
      <c r="M505" s="219" t="s">
        <v>19</v>
      </c>
      <c r="N505" s="220" t="s">
        <v>44</v>
      </c>
      <c r="O505" s="84"/>
      <c r="P505" s="221">
        <f>O505*H505</f>
        <v>0</v>
      </c>
      <c r="Q505" s="221">
        <v>0</v>
      </c>
      <c r="R505" s="221">
        <f>Q505*H505</f>
        <v>0</v>
      </c>
      <c r="S505" s="221">
        <v>0</v>
      </c>
      <c r="T505" s="222">
        <f>S505*H505</f>
        <v>0</v>
      </c>
      <c r="AR505" s="223" t="s">
        <v>123</v>
      </c>
      <c r="AT505" s="223" t="s">
        <v>118</v>
      </c>
      <c r="AU505" s="223" t="s">
        <v>82</v>
      </c>
      <c r="AY505" s="18" t="s">
        <v>116</v>
      </c>
      <c r="BE505" s="224">
        <f>IF(N505="základní",J505,0)</f>
        <v>0</v>
      </c>
      <c r="BF505" s="224">
        <f>IF(N505="snížená",J505,0)</f>
        <v>0</v>
      </c>
      <c r="BG505" s="224">
        <f>IF(N505="zákl. přenesená",J505,0)</f>
        <v>0</v>
      </c>
      <c r="BH505" s="224">
        <f>IF(N505="sníž. přenesená",J505,0)</f>
        <v>0</v>
      </c>
      <c r="BI505" s="224">
        <f>IF(N505="nulová",J505,0)</f>
        <v>0</v>
      </c>
      <c r="BJ505" s="18" t="s">
        <v>80</v>
      </c>
      <c r="BK505" s="224">
        <f>ROUND(I505*H505,2)</f>
        <v>0</v>
      </c>
      <c r="BL505" s="18" t="s">
        <v>123</v>
      </c>
      <c r="BM505" s="223" t="s">
        <v>686</v>
      </c>
    </row>
    <row r="506" s="1" customFormat="1">
      <c r="B506" s="39"/>
      <c r="C506" s="40"/>
      <c r="D506" s="225" t="s">
        <v>125</v>
      </c>
      <c r="E506" s="40"/>
      <c r="F506" s="226" t="s">
        <v>647</v>
      </c>
      <c r="G506" s="40"/>
      <c r="H506" s="40"/>
      <c r="I506" s="136"/>
      <c r="J506" s="40"/>
      <c r="K506" s="40"/>
      <c r="L506" s="44"/>
      <c r="M506" s="227"/>
      <c r="N506" s="84"/>
      <c r="O506" s="84"/>
      <c r="P506" s="84"/>
      <c r="Q506" s="84"/>
      <c r="R506" s="84"/>
      <c r="S506" s="84"/>
      <c r="T506" s="85"/>
      <c r="AT506" s="18" t="s">
        <v>125</v>
      </c>
      <c r="AU506" s="18" t="s">
        <v>82</v>
      </c>
    </row>
    <row r="507" s="14" customFormat="1">
      <c r="B507" s="250"/>
      <c r="C507" s="251"/>
      <c r="D507" s="225" t="s">
        <v>127</v>
      </c>
      <c r="E507" s="252" t="s">
        <v>19</v>
      </c>
      <c r="F507" s="253" t="s">
        <v>557</v>
      </c>
      <c r="G507" s="251"/>
      <c r="H507" s="252" t="s">
        <v>19</v>
      </c>
      <c r="I507" s="254"/>
      <c r="J507" s="251"/>
      <c r="K507" s="251"/>
      <c r="L507" s="255"/>
      <c r="M507" s="256"/>
      <c r="N507" s="257"/>
      <c r="O507" s="257"/>
      <c r="P507" s="257"/>
      <c r="Q507" s="257"/>
      <c r="R507" s="257"/>
      <c r="S507" s="257"/>
      <c r="T507" s="258"/>
      <c r="AT507" s="259" t="s">
        <v>127</v>
      </c>
      <c r="AU507" s="259" t="s">
        <v>82</v>
      </c>
      <c r="AV507" s="14" t="s">
        <v>80</v>
      </c>
      <c r="AW507" s="14" t="s">
        <v>34</v>
      </c>
      <c r="AX507" s="14" t="s">
        <v>73</v>
      </c>
      <c r="AY507" s="259" t="s">
        <v>116</v>
      </c>
    </row>
    <row r="508" s="12" customFormat="1">
      <c r="B508" s="228"/>
      <c r="C508" s="229"/>
      <c r="D508" s="225" t="s">
        <v>127</v>
      </c>
      <c r="E508" s="230" t="s">
        <v>19</v>
      </c>
      <c r="F508" s="231" t="s">
        <v>687</v>
      </c>
      <c r="G508" s="229"/>
      <c r="H508" s="232">
        <v>3</v>
      </c>
      <c r="I508" s="233"/>
      <c r="J508" s="229"/>
      <c r="K508" s="229"/>
      <c r="L508" s="234"/>
      <c r="M508" s="235"/>
      <c r="N508" s="236"/>
      <c r="O508" s="236"/>
      <c r="P508" s="236"/>
      <c r="Q508" s="236"/>
      <c r="R508" s="236"/>
      <c r="S508" s="236"/>
      <c r="T508" s="237"/>
      <c r="AT508" s="238" t="s">
        <v>127</v>
      </c>
      <c r="AU508" s="238" t="s">
        <v>82</v>
      </c>
      <c r="AV508" s="12" t="s">
        <v>82</v>
      </c>
      <c r="AW508" s="12" t="s">
        <v>34</v>
      </c>
      <c r="AX508" s="12" t="s">
        <v>73</v>
      </c>
      <c r="AY508" s="238" t="s">
        <v>116</v>
      </c>
    </row>
    <row r="509" s="12" customFormat="1">
      <c r="B509" s="228"/>
      <c r="C509" s="229"/>
      <c r="D509" s="225" t="s">
        <v>127</v>
      </c>
      <c r="E509" s="230" t="s">
        <v>19</v>
      </c>
      <c r="F509" s="231" t="s">
        <v>688</v>
      </c>
      <c r="G509" s="229"/>
      <c r="H509" s="232">
        <v>9</v>
      </c>
      <c r="I509" s="233"/>
      <c r="J509" s="229"/>
      <c r="K509" s="229"/>
      <c r="L509" s="234"/>
      <c r="M509" s="235"/>
      <c r="N509" s="236"/>
      <c r="O509" s="236"/>
      <c r="P509" s="236"/>
      <c r="Q509" s="236"/>
      <c r="R509" s="236"/>
      <c r="S509" s="236"/>
      <c r="T509" s="237"/>
      <c r="AT509" s="238" t="s">
        <v>127</v>
      </c>
      <c r="AU509" s="238" t="s">
        <v>82</v>
      </c>
      <c r="AV509" s="12" t="s">
        <v>82</v>
      </c>
      <c r="AW509" s="12" t="s">
        <v>34</v>
      </c>
      <c r="AX509" s="12" t="s">
        <v>73</v>
      </c>
      <c r="AY509" s="238" t="s">
        <v>116</v>
      </c>
    </row>
    <row r="510" s="13" customFormat="1">
      <c r="B510" s="239"/>
      <c r="C510" s="240"/>
      <c r="D510" s="225" t="s">
        <v>127</v>
      </c>
      <c r="E510" s="241" t="s">
        <v>19</v>
      </c>
      <c r="F510" s="242" t="s">
        <v>154</v>
      </c>
      <c r="G510" s="240"/>
      <c r="H510" s="243">
        <v>12</v>
      </c>
      <c r="I510" s="244"/>
      <c r="J510" s="240"/>
      <c r="K510" s="240"/>
      <c r="L510" s="245"/>
      <c r="M510" s="246"/>
      <c r="N510" s="247"/>
      <c r="O510" s="247"/>
      <c r="P510" s="247"/>
      <c r="Q510" s="247"/>
      <c r="R510" s="247"/>
      <c r="S510" s="247"/>
      <c r="T510" s="248"/>
      <c r="AT510" s="249" t="s">
        <v>127</v>
      </c>
      <c r="AU510" s="249" t="s">
        <v>82</v>
      </c>
      <c r="AV510" s="13" t="s">
        <v>123</v>
      </c>
      <c r="AW510" s="13" t="s">
        <v>34</v>
      </c>
      <c r="AX510" s="13" t="s">
        <v>80</v>
      </c>
      <c r="AY510" s="249" t="s">
        <v>116</v>
      </c>
    </row>
    <row r="511" s="1" customFormat="1" ht="16.5" customHeight="1">
      <c r="B511" s="39"/>
      <c r="C511" s="271" t="s">
        <v>689</v>
      </c>
      <c r="D511" s="271" t="s">
        <v>369</v>
      </c>
      <c r="E511" s="272" t="s">
        <v>690</v>
      </c>
      <c r="F511" s="273" t="s">
        <v>691</v>
      </c>
      <c r="G511" s="274" t="s">
        <v>554</v>
      </c>
      <c r="H511" s="275">
        <v>9</v>
      </c>
      <c r="I511" s="276"/>
      <c r="J511" s="277">
        <f>ROUND(I511*H511,2)</f>
        <v>0</v>
      </c>
      <c r="K511" s="273" t="s">
        <v>122</v>
      </c>
      <c r="L511" s="278"/>
      <c r="M511" s="279" t="s">
        <v>19</v>
      </c>
      <c r="N511" s="280" t="s">
        <v>44</v>
      </c>
      <c r="O511" s="84"/>
      <c r="P511" s="221">
        <f>O511*H511</f>
        <v>0</v>
      </c>
      <c r="Q511" s="221">
        <v>0.00097000000000000005</v>
      </c>
      <c r="R511" s="221">
        <f>Q511*H511</f>
        <v>0.0087299999999999999</v>
      </c>
      <c r="S511" s="221">
        <v>0</v>
      </c>
      <c r="T511" s="222">
        <f>S511*H511</f>
        <v>0</v>
      </c>
      <c r="AR511" s="223" t="s">
        <v>160</v>
      </c>
      <c r="AT511" s="223" t="s">
        <v>369</v>
      </c>
      <c r="AU511" s="223" t="s">
        <v>82</v>
      </c>
      <c r="AY511" s="18" t="s">
        <v>116</v>
      </c>
      <c r="BE511" s="224">
        <f>IF(N511="základní",J511,0)</f>
        <v>0</v>
      </c>
      <c r="BF511" s="224">
        <f>IF(N511="snížená",J511,0)</f>
        <v>0</v>
      </c>
      <c r="BG511" s="224">
        <f>IF(N511="zákl. přenesená",J511,0)</f>
        <v>0</v>
      </c>
      <c r="BH511" s="224">
        <f>IF(N511="sníž. přenesená",J511,0)</f>
        <v>0</v>
      </c>
      <c r="BI511" s="224">
        <f>IF(N511="nulová",J511,0)</f>
        <v>0</v>
      </c>
      <c r="BJ511" s="18" t="s">
        <v>80</v>
      </c>
      <c r="BK511" s="224">
        <f>ROUND(I511*H511,2)</f>
        <v>0</v>
      </c>
      <c r="BL511" s="18" t="s">
        <v>123</v>
      </c>
      <c r="BM511" s="223" t="s">
        <v>692</v>
      </c>
    </row>
    <row r="512" s="14" customFormat="1">
      <c r="B512" s="250"/>
      <c r="C512" s="251"/>
      <c r="D512" s="225" t="s">
        <v>127</v>
      </c>
      <c r="E512" s="252" t="s">
        <v>19</v>
      </c>
      <c r="F512" s="253" t="s">
        <v>557</v>
      </c>
      <c r="G512" s="251"/>
      <c r="H512" s="252" t="s">
        <v>19</v>
      </c>
      <c r="I512" s="254"/>
      <c r="J512" s="251"/>
      <c r="K512" s="251"/>
      <c r="L512" s="255"/>
      <c r="M512" s="256"/>
      <c r="N512" s="257"/>
      <c r="O512" s="257"/>
      <c r="P512" s="257"/>
      <c r="Q512" s="257"/>
      <c r="R512" s="257"/>
      <c r="S512" s="257"/>
      <c r="T512" s="258"/>
      <c r="AT512" s="259" t="s">
        <v>127</v>
      </c>
      <c r="AU512" s="259" t="s">
        <v>82</v>
      </c>
      <c r="AV512" s="14" t="s">
        <v>80</v>
      </c>
      <c r="AW512" s="14" t="s">
        <v>34</v>
      </c>
      <c r="AX512" s="14" t="s">
        <v>73</v>
      </c>
      <c r="AY512" s="259" t="s">
        <v>116</v>
      </c>
    </row>
    <row r="513" s="12" customFormat="1">
      <c r="B513" s="228"/>
      <c r="C513" s="229"/>
      <c r="D513" s="225" t="s">
        <v>127</v>
      </c>
      <c r="E513" s="230" t="s">
        <v>19</v>
      </c>
      <c r="F513" s="231" t="s">
        <v>165</v>
      </c>
      <c r="G513" s="229"/>
      <c r="H513" s="232">
        <v>9</v>
      </c>
      <c r="I513" s="233"/>
      <c r="J513" s="229"/>
      <c r="K513" s="229"/>
      <c r="L513" s="234"/>
      <c r="M513" s="235"/>
      <c r="N513" s="236"/>
      <c r="O513" s="236"/>
      <c r="P513" s="236"/>
      <c r="Q513" s="236"/>
      <c r="R513" s="236"/>
      <c r="S513" s="236"/>
      <c r="T513" s="237"/>
      <c r="AT513" s="238" t="s">
        <v>127</v>
      </c>
      <c r="AU513" s="238" t="s">
        <v>82</v>
      </c>
      <c r="AV513" s="12" t="s">
        <v>82</v>
      </c>
      <c r="AW513" s="12" t="s">
        <v>34</v>
      </c>
      <c r="AX513" s="12" t="s">
        <v>80</v>
      </c>
      <c r="AY513" s="238" t="s">
        <v>116</v>
      </c>
    </row>
    <row r="514" s="1" customFormat="1" ht="16.5" customHeight="1">
      <c r="B514" s="39"/>
      <c r="C514" s="271" t="s">
        <v>693</v>
      </c>
      <c r="D514" s="271" t="s">
        <v>369</v>
      </c>
      <c r="E514" s="272" t="s">
        <v>694</v>
      </c>
      <c r="F514" s="273" t="s">
        <v>695</v>
      </c>
      <c r="G514" s="274" t="s">
        <v>554</v>
      </c>
      <c r="H514" s="275">
        <v>3</v>
      </c>
      <c r="I514" s="276"/>
      <c r="J514" s="277">
        <f>ROUND(I514*H514,2)</f>
        <v>0</v>
      </c>
      <c r="K514" s="273" t="s">
        <v>19</v>
      </c>
      <c r="L514" s="278"/>
      <c r="M514" s="279" t="s">
        <v>19</v>
      </c>
      <c r="N514" s="280" t="s">
        <v>44</v>
      </c>
      <c r="O514" s="84"/>
      <c r="P514" s="221">
        <f>O514*H514</f>
        <v>0</v>
      </c>
      <c r="Q514" s="221">
        <v>0.00097000000000000005</v>
      </c>
      <c r="R514" s="221">
        <f>Q514*H514</f>
        <v>0.0029100000000000003</v>
      </c>
      <c r="S514" s="221">
        <v>0</v>
      </c>
      <c r="T514" s="222">
        <f>S514*H514</f>
        <v>0</v>
      </c>
      <c r="AR514" s="223" t="s">
        <v>160</v>
      </c>
      <c r="AT514" s="223" t="s">
        <v>369</v>
      </c>
      <c r="AU514" s="223" t="s">
        <v>82</v>
      </c>
      <c r="AY514" s="18" t="s">
        <v>116</v>
      </c>
      <c r="BE514" s="224">
        <f>IF(N514="základní",J514,0)</f>
        <v>0</v>
      </c>
      <c r="BF514" s="224">
        <f>IF(N514="snížená",J514,0)</f>
        <v>0</v>
      </c>
      <c r="BG514" s="224">
        <f>IF(N514="zákl. přenesená",J514,0)</f>
        <v>0</v>
      </c>
      <c r="BH514" s="224">
        <f>IF(N514="sníž. přenesená",J514,0)</f>
        <v>0</v>
      </c>
      <c r="BI514" s="224">
        <f>IF(N514="nulová",J514,0)</f>
        <v>0</v>
      </c>
      <c r="BJ514" s="18" t="s">
        <v>80</v>
      </c>
      <c r="BK514" s="224">
        <f>ROUND(I514*H514,2)</f>
        <v>0</v>
      </c>
      <c r="BL514" s="18" t="s">
        <v>123</v>
      </c>
      <c r="BM514" s="223" t="s">
        <v>696</v>
      </c>
    </row>
    <row r="515" s="14" customFormat="1">
      <c r="B515" s="250"/>
      <c r="C515" s="251"/>
      <c r="D515" s="225" t="s">
        <v>127</v>
      </c>
      <c r="E515" s="252" t="s">
        <v>19</v>
      </c>
      <c r="F515" s="253" t="s">
        <v>557</v>
      </c>
      <c r="G515" s="251"/>
      <c r="H515" s="252" t="s">
        <v>19</v>
      </c>
      <c r="I515" s="254"/>
      <c r="J515" s="251"/>
      <c r="K515" s="251"/>
      <c r="L515" s="255"/>
      <c r="M515" s="256"/>
      <c r="N515" s="257"/>
      <c r="O515" s="257"/>
      <c r="P515" s="257"/>
      <c r="Q515" s="257"/>
      <c r="R515" s="257"/>
      <c r="S515" s="257"/>
      <c r="T515" s="258"/>
      <c r="AT515" s="259" t="s">
        <v>127</v>
      </c>
      <c r="AU515" s="259" t="s">
        <v>82</v>
      </c>
      <c r="AV515" s="14" t="s">
        <v>80</v>
      </c>
      <c r="AW515" s="14" t="s">
        <v>34</v>
      </c>
      <c r="AX515" s="14" t="s">
        <v>73</v>
      </c>
      <c r="AY515" s="259" t="s">
        <v>116</v>
      </c>
    </row>
    <row r="516" s="12" customFormat="1">
      <c r="B516" s="228"/>
      <c r="C516" s="229"/>
      <c r="D516" s="225" t="s">
        <v>127</v>
      </c>
      <c r="E516" s="230" t="s">
        <v>19</v>
      </c>
      <c r="F516" s="231" t="s">
        <v>132</v>
      </c>
      <c r="G516" s="229"/>
      <c r="H516" s="232">
        <v>3</v>
      </c>
      <c r="I516" s="233"/>
      <c r="J516" s="229"/>
      <c r="K516" s="229"/>
      <c r="L516" s="234"/>
      <c r="M516" s="235"/>
      <c r="N516" s="236"/>
      <c r="O516" s="236"/>
      <c r="P516" s="236"/>
      <c r="Q516" s="236"/>
      <c r="R516" s="236"/>
      <c r="S516" s="236"/>
      <c r="T516" s="237"/>
      <c r="AT516" s="238" t="s">
        <v>127</v>
      </c>
      <c r="AU516" s="238" t="s">
        <v>82</v>
      </c>
      <c r="AV516" s="12" t="s">
        <v>82</v>
      </c>
      <c r="AW516" s="12" t="s">
        <v>34</v>
      </c>
      <c r="AX516" s="12" t="s">
        <v>80</v>
      </c>
      <c r="AY516" s="238" t="s">
        <v>116</v>
      </c>
    </row>
    <row r="517" s="1" customFormat="1" ht="24" customHeight="1">
      <c r="B517" s="39"/>
      <c r="C517" s="212" t="s">
        <v>697</v>
      </c>
      <c r="D517" s="212" t="s">
        <v>118</v>
      </c>
      <c r="E517" s="213" t="s">
        <v>698</v>
      </c>
      <c r="F517" s="214" t="s">
        <v>699</v>
      </c>
      <c r="G517" s="215" t="s">
        <v>554</v>
      </c>
      <c r="H517" s="216">
        <v>1</v>
      </c>
      <c r="I517" s="217"/>
      <c r="J517" s="218">
        <f>ROUND(I517*H517,2)</f>
        <v>0</v>
      </c>
      <c r="K517" s="214" t="s">
        <v>122</v>
      </c>
      <c r="L517" s="44"/>
      <c r="M517" s="219" t="s">
        <v>19</v>
      </c>
      <c r="N517" s="220" t="s">
        <v>44</v>
      </c>
      <c r="O517" s="84"/>
      <c r="P517" s="221">
        <f>O517*H517</f>
        <v>0</v>
      </c>
      <c r="Q517" s="221">
        <v>0</v>
      </c>
      <c r="R517" s="221">
        <f>Q517*H517</f>
        <v>0</v>
      </c>
      <c r="S517" s="221">
        <v>0</v>
      </c>
      <c r="T517" s="222">
        <f>S517*H517</f>
        <v>0</v>
      </c>
      <c r="AR517" s="223" t="s">
        <v>123</v>
      </c>
      <c r="AT517" s="223" t="s">
        <v>118</v>
      </c>
      <c r="AU517" s="223" t="s">
        <v>82</v>
      </c>
      <c r="AY517" s="18" t="s">
        <v>116</v>
      </c>
      <c r="BE517" s="224">
        <f>IF(N517="základní",J517,0)</f>
        <v>0</v>
      </c>
      <c r="BF517" s="224">
        <f>IF(N517="snížená",J517,0)</f>
        <v>0</v>
      </c>
      <c r="BG517" s="224">
        <f>IF(N517="zákl. přenesená",J517,0)</f>
        <v>0</v>
      </c>
      <c r="BH517" s="224">
        <f>IF(N517="sníž. přenesená",J517,0)</f>
        <v>0</v>
      </c>
      <c r="BI517" s="224">
        <f>IF(N517="nulová",J517,0)</f>
        <v>0</v>
      </c>
      <c r="BJ517" s="18" t="s">
        <v>80</v>
      </c>
      <c r="BK517" s="224">
        <f>ROUND(I517*H517,2)</f>
        <v>0</v>
      </c>
      <c r="BL517" s="18" t="s">
        <v>123</v>
      </c>
      <c r="BM517" s="223" t="s">
        <v>700</v>
      </c>
    </row>
    <row r="518" s="1" customFormat="1">
      <c r="B518" s="39"/>
      <c r="C518" s="40"/>
      <c r="D518" s="225" t="s">
        <v>125</v>
      </c>
      <c r="E518" s="40"/>
      <c r="F518" s="226" t="s">
        <v>647</v>
      </c>
      <c r="G518" s="40"/>
      <c r="H518" s="40"/>
      <c r="I518" s="136"/>
      <c r="J518" s="40"/>
      <c r="K518" s="40"/>
      <c r="L518" s="44"/>
      <c r="M518" s="227"/>
      <c r="N518" s="84"/>
      <c r="O518" s="84"/>
      <c r="P518" s="84"/>
      <c r="Q518" s="84"/>
      <c r="R518" s="84"/>
      <c r="S518" s="84"/>
      <c r="T518" s="85"/>
      <c r="AT518" s="18" t="s">
        <v>125</v>
      </c>
      <c r="AU518" s="18" t="s">
        <v>82</v>
      </c>
    </row>
    <row r="519" s="14" customFormat="1">
      <c r="B519" s="250"/>
      <c r="C519" s="251"/>
      <c r="D519" s="225" t="s">
        <v>127</v>
      </c>
      <c r="E519" s="252" t="s">
        <v>19</v>
      </c>
      <c r="F519" s="253" t="s">
        <v>557</v>
      </c>
      <c r="G519" s="251"/>
      <c r="H519" s="252" t="s">
        <v>19</v>
      </c>
      <c r="I519" s="254"/>
      <c r="J519" s="251"/>
      <c r="K519" s="251"/>
      <c r="L519" s="255"/>
      <c r="M519" s="256"/>
      <c r="N519" s="257"/>
      <c r="O519" s="257"/>
      <c r="P519" s="257"/>
      <c r="Q519" s="257"/>
      <c r="R519" s="257"/>
      <c r="S519" s="257"/>
      <c r="T519" s="258"/>
      <c r="AT519" s="259" t="s">
        <v>127</v>
      </c>
      <c r="AU519" s="259" t="s">
        <v>82</v>
      </c>
      <c r="AV519" s="14" t="s">
        <v>80</v>
      </c>
      <c r="AW519" s="14" t="s">
        <v>34</v>
      </c>
      <c r="AX519" s="14" t="s">
        <v>73</v>
      </c>
      <c r="AY519" s="259" t="s">
        <v>116</v>
      </c>
    </row>
    <row r="520" s="12" customFormat="1">
      <c r="B520" s="228"/>
      <c r="C520" s="229"/>
      <c r="D520" s="225" t="s">
        <v>127</v>
      </c>
      <c r="E520" s="230" t="s">
        <v>19</v>
      </c>
      <c r="F520" s="231" t="s">
        <v>80</v>
      </c>
      <c r="G520" s="229"/>
      <c r="H520" s="232">
        <v>1</v>
      </c>
      <c r="I520" s="233"/>
      <c r="J520" s="229"/>
      <c r="K520" s="229"/>
      <c r="L520" s="234"/>
      <c r="M520" s="235"/>
      <c r="N520" s="236"/>
      <c r="O520" s="236"/>
      <c r="P520" s="236"/>
      <c r="Q520" s="236"/>
      <c r="R520" s="236"/>
      <c r="S520" s="236"/>
      <c r="T520" s="237"/>
      <c r="AT520" s="238" t="s">
        <v>127</v>
      </c>
      <c r="AU520" s="238" t="s">
        <v>82</v>
      </c>
      <c r="AV520" s="12" t="s">
        <v>82</v>
      </c>
      <c r="AW520" s="12" t="s">
        <v>34</v>
      </c>
      <c r="AX520" s="12" t="s">
        <v>80</v>
      </c>
      <c r="AY520" s="238" t="s">
        <v>116</v>
      </c>
    </row>
    <row r="521" s="1" customFormat="1" ht="16.5" customHeight="1">
      <c r="B521" s="39"/>
      <c r="C521" s="271" t="s">
        <v>701</v>
      </c>
      <c r="D521" s="271" t="s">
        <v>369</v>
      </c>
      <c r="E521" s="272" t="s">
        <v>702</v>
      </c>
      <c r="F521" s="273" t="s">
        <v>703</v>
      </c>
      <c r="G521" s="274" t="s">
        <v>554</v>
      </c>
      <c r="H521" s="275">
        <v>1</v>
      </c>
      <c r="I521" s="276"/>
      <c r="J521" s="277">
        <f>ROUND(I521*H521,2)</f>
        <v>0</v>
      </c>
      <c r="K521" s="273" t="s">
        <v>19</v>
      </c>
      <c r="L521" s="278"/>
      <c r="M521" s="279" t="s">
        <v>19</v>
      </c>
      <c r="N521" s="280" t="s">
        <v>44</v>
      </c>
      <c r="O521" s="84"/>
      <c r="P521" s="221">
        <f>O521*H521</f>
        <v>0</v>
      </c>
      <c r="Q521" s="221">
        <v>0.00089999999999999998</v>
      </c>
      <c r="R521" s="221">
        <f>Q521*H521</f>
        <v>0.00089999999999999998</v>
      </c>
      <c r="S521" s="221">
        <v>0</v>
      </c>
      <c r="T521" s="222">
        <f>S521*H521</f>
        <v>0</v>
      </c>
      <c r="AR521" s="223" t="s">
        <v>160</v>
      </c>
      <c r="AT521" s="223" t="s">
        <v>369</v>
      </c>
      <c r="AU521" s="223" t="s">
        <v>82</v>
      </c>
      <c r="AY521" s="18" t="s">
        <v>116</v>
      </c>
      <c r="BE521" s="224">
        <f>IF(N521="základní",J521,0)</f>
        <v>0</v>
      </c>
      <c r="BF521" s="224">
        <f>IF(N521="snížená",J521,0)</f>
        <v>0</v>
      </c>
      <c r="BG521" s="224">
        <f>IF(N521="zákl. přenesená",J521,0)</f>
        <v>0</v>
      </c>
      <c r="BH521" s="224">
        <f>IF(N521="sníž. přenesená",J521,0)</f>
        <v>0</v>
      </c>
      <c r="BI521" s="224">
        <f>IF(N521="nulová",J521,0)</f>
        <v>0</v>
      </c>
      <c r="BJ521" s="18" t="s">
        <v>80</v>
      </c>
      <c r="BK521" s="224">
        <f>ROUND(I521*H521,2)</f>
        <v>0</v>
      </c>
      <c r="BL521" s="18" t="s">
        <v>123</v>
      </c>
      <c r="BM521" s="223" t="s">
        <v>704</v>
      </c>
    </row>
    <row r="522" s="14" customFormat="1">
      <c r="B522" s="250"/>
      <c r="C522" s="251"/>
      <c r="D522" s="225" t="s">
        <v>127</v>
      </c>
      <c r="E522" s="252" t="s">
        <v>19</v>
      </c>
      <c r="F522" s="253" t="s">
        <v>557</v>
      </c>
      <c r="G522" s="251"/>
      <c r="H522" s="252" t="s">
        <v>19</v>
      </c>
      <c r="I522" s="254"/>
      <c r="J522" s="251"/>
      <c r="K522" s="251"/>
      <c r="L522" s="255"/>
      <c r="M522" s="256"/>
      <c r="N522" s="257"/>
      <c r="O522" s="257"/>
      <c r="P522" s="257"/>
      <c r="Q522" s="257"/>
      <c r="R522" s="257"/>
      <c r="S522" s="257"/>
      <c r="T522" s="258"/>
      <c r="AT522" s="259" t="s">
        <v>127</v>
      </c>
      <c r="AU522" s="259" t="s">
        <v>82</v>
      </c>
      <c r="AV522" s="14" t="s">
        <v>80</v>
      </c>
      <c r="AW522" s="14" t="s">
        <v>34</v>
      </c>
      <c r="AX522" s="14" t="s">
        <v>73</v>
      </c>
      <c r="AY522" s="259" t="s">
        <v>116</v>
      </c>
    </row>
    <row r="523" s="12" customFormat="1">
      <c r="B523" s="228"/>
      <c r="C523" s="229"/>
      <c r="D523" s="225" t="s">
        <v>127</v>
      </c>
      <c r="E523" s="230" t="s">
        <v>19</v>
      </c>
      <c r="F523" s="231" t="s">
        <v>80</v>
      </c>
      <c r="G523" s="229"/>
      <c r="H523" s="232">
        <v>1</v>
      </c>
      <c r="I523" s="233"/>
      <c r="J523" s="229"/>
      <c r="K523" s="229"/>
      <c r="L523" s="234"/>
      <c r="M523" s="235"/>
      <c r="N523" s="236"/>
      <c r="O523" s="236"/>
      <c r="P523" s="236"/>
      <c r="Q523" s="236"/>
      <c r="R523" s="236"/>
      <c r="S523" s="236"/>
      <c r="T523" s="237"/>
      <c r="AT523" s="238" t="s">
        <v>127</v>
      </c>
      <c r="AU523" s="238" t="s">
        <v>82</v>
      </c>
      <c r="AV523" s="12" t="s">
        <v>82</v>
      </c>
      <c r="AW523" s="12" t="s">
        <v>34</v>
      </c>
      <c r="AX523" s="12" t="s">
        <v>80</v>
      </c>
      <c r="AY523" s="238" t="s">
        <v>116</v>
      </c>
    </row>
    <row r="524" s="1" customFormat="1" ht="16.5" customHeight="1">
      <c r="B524" s="39"/>
      <c r="C524" s="212" t="s">
        <v>705</v>
      </c>
      <c r="D524" s="212" t="s">
        <v>118</v>
      </c>
      <c r="E524" s="213" t="s">
        <v>706</v>
      </c>
      <c r="F524" s="214" t="s">
        <v>707</v>
      </c>
      <c r="G524" s="215" t="s">
        <v>554</v>
      </c>
      <c r="H524" s="216">
        <v>22</v>
      </c>
      <c r="I524" s="217"/>
      <c r="J524" s="218">
        <f>ROUND(I524*H524,2)</f>
        <v>0</v>
      </c>
      <c r="K524" s="214" t="s">
        <v>122</v>
      </c>
      <c r="L524" s="44"/>
      <c r="M524" s="219" t="s">
        <v>19</v>
      </c>
      <c r="N524" s="220" t="s">
        <v>44</v>
      </c>
      <c r="O524" s="84"/>
      <c r="P524" s="221">
        <f>O524*H524</f>
        <v>0</v>
      </c>
      <c r="Q524" s="221">
        <v>2.0000000000000002E-05</v>
      </c>
      <c r="R524" s="221">
        <f>Q524*H524</f>
        <v>0.00044000000000000002</v>
      </c>
      <c r="S524" s="221">
        <v>0</v>
      </c>
      <c r="T524" s="222">
        <f>S524*H524</f>
        <v>0</v>
      </c>
      <c r="AR524" s="223" t="s">
        <v>123</v>
      </c>
      <c r="AT524" s="223" t="s">
        <v>118</v>
      </c>
      <c r="AU524" s="223" t="s">
        <v>82</v>
      </c>
      <c r="AY524" s="18" t="s">
        <v>116</v>
      </c>
      <c r="BE524" s="224">
        <f>IF(N524="základní",J524,0)</f>
        <v>0</v>
      </c>
      <c r="BF524" s="224">
        <f>IF(N524="snížená",J524,0)</f>
        <v>0</v>
      </c>
      <c r="BG524" s="224">
        <f>IF(N524="zákl. přenesená",J524,0)</f>
        <v>0</v>
      </c>
      <c r="BH524" s="224">
        <f>IF(N524="sníž. přenesená",J524,0)</f>
        <v>0</v>
      </c>
      <c r="BI524" s="224">
        <f>IF(N524="nulová",J524,0)</f>
        <v>0</v>
      </c>
      <c r="BJ524" s="18" t="s">
        <v>80</v>
      </c>
      <c r="BK524" s="224">
        <f>ROUND(I524*H524,2)</f>
        <v>0</v>
      </c>
      <c r="BL524" s="18" t="s">
        <v>123</v>
      </c>
      <c r="BM524" s="223" t="s">
        <v>708</v>
      </c>
    </row>
    <row r="525" s="1" customFormat="1">
      <c r="B525" s="39"/>
      <c r="C525" s="40"/>
      <c r="D525" s="225" t="s">
        <v>125</v>
      </c>
      <c r="E525" s="40"/>
      <c r="F525" s="226" t="s">
        <v>709</v>
      </c>
      <c r="G525" s="40"/>
      <c r="H525" s="40"/>
      <c r="I525" s="136"/>
      <c r="J525" s="40"/>
      <c r="K525" s="40"/>
      <c r="L525" s="44"/>
      <c r="M525" s="227"/>
      <c r="N525" s="84"/>
      <c r="O525" s="84"/>
      <c r="P525" s="84"/>
      <c r="Q525" s="84"/>
      <c r="R525" s="84"/>
      <c r="S525" s="84"/>
      <c r="T525" s="85"/>
      <c r="AT525" s="18" t="s">
        <v>125</v>
      </c>
      <c r="AU525" s="18" t="s">
        <v>82</v>
      </c>
    </row>
    <row r="526" s="14" customFormat="1">
      <c r="B526" s="250"/>
      <c r="C526" s="251"/>
      <c r="D526" s="225" t="s">
        <v>127</v>
      </c>
      <c r="E526" s="252" t="s">
        <v>19</v>
      </c>
      <c r="F526" s="253" t="s">
        <v>435</v>
      </c>
      <c r="G526" s="251"/>
      <c r="H526" s="252" t="s">
        <v>19</v>
      </c>
      <c r="I526" s="254"/>
      <c r="J526" s="251"/>
      <c r="K526" s="251"/>
      <c r="L526" s="255"/>
      <c r="M526" s="256"/>
      <c r="N526" s="257"/>
      <c r="O526" s="257"/>
      <c r="P526" s="257"/>
      <c r="Q526" s="257"/>
      <c r="R526" s="257"/>
      <c r="S526" s="257"/>
      <c r="T526" s="258"/>
      <c r="AT526" s="259" t="s">
        <v>127</v>
      </c>
      <c r="AU526" s="259" t="s">
        <v>82</v>
      </c>
      <c r="AV526" s="14" t="s">
        <v>80</v>
      </c>
      <c r="AW526" s="14" t="s">
        <v>34</v>
      </c>
      <c r="AX526" s="14" t="s">
        <v>73</v>
      </c>
      <c r="AY526" s="259" t="s">
        <v>116</v>
      </c>
    </row>
    <row r="527" s="12" customFormat="1">
      <c r="B527" s="228"/>
      <c r="C527" s="229"/>
      <c r="D527" s="225" t="s">
        <v>127</v>
      </c>
      <c r="E527" s="230" t="s">
        <v>19</v>
      </c>
      <c r="F527" s="231" t="s">
        <v>252</v>
      </c>
      <c r="G527" s="229"/>
      <c r="H527" s="232">
        <v>22</v>
      </c>
      <c r="I527" s="233"/>
      <c r="J527" s="229"/>
      <c r="K527" s="229"/>
      <c r="L527" s="234"/>
      <c r="M527" s="235"/>
      <c r="N527" s="236"/>
      <c r="O527" s="236"/>
      <c r="P527" s="236"/>
      <c r="Q527" s="236"/>
      <c r="R527" s="236"/>
      <c r="S527" s="236"/>
      <c r="T527" s="237"/>
      <c r="AT527" s="238" t="s">
        <v>127</v>
      </c>
      <c r="AU527" s="238" t="s">
        <v>82</v>
      </c>
      <c r="AV527" s="12" t="s">
        <v>82</v>
      </c>
      <c r="AW527" s="12" t="s">
        <v>34</v>
      </c>
      <c r="AX527" s="12" t="s">
        <v>80</v>
      </c>
      <c r="AY527" s="238" t="s">
        <v>116</v>
      </c>
    </row>
    <row r="528" s="1" customFormat="1" ht="16.5" customHeight="1">
      <c r="B528" s="39"/>
      <c r="C528" s="271" t="s">
        <v>710</v>
      </c>
      <c r="D528" s="271" t="s">
        <v>369</v>
      </c>
      <c r="E528" s="272" t="s">
        <v>711</v>
      </c>
      <c r="F528" s="273" t="s">
        <v>712</v>
      </c>
      <c r="G528" s="274" t="s">
        <v>554</v>
      </c>
      <c r="H528" s="275">
        <v>22</v>
      </c>
      <c r="I528" s="276"/>
      <c r="J528" s="277">
        <f>ROUND(I528*H528,2)</f>
        <v>0</v>
      </c>
      <c r="K528" s="273" t="s">
        <v>122</v>
      </c>
      <c r="L528" s="278"/>
      <c r="M528" s="279" t="s">
        <v>19</v>
      </c>
      <c r="N528" s="280" t="s">
        <v>44</v>
      </c>
      <c r="O528" s="84"/>
      <c r="P528" s="221">
        <f>O528*H528</f>
        <v>0</v>
      </c>
      <c r="Q528" s="221">
        <v>0.0038</v>
      </c>
      <c r="R528" s="221">
        <f>Q528*H528</f>
        <v>0.083599999999999994</v>
      </c>
      <c r="S528" s="221">
        <v>0</v>
      </c>
      <c r="T528" s="222">
        <f>S528*H528</f>
        <v>0</v>
      </c>
      <c r="AR528" s="223" t="s">
        <v>160</v>
      </c>
      <c r="AT528" s="223" t="s">
        <v>369</v>
      </c>
      <c r="AU528" s="223" t="s">
        <v>82</v>
      </c>
      <c r="AY528" s="18" t="s">
        <v>116</v>
      </c>
      <c r="BE528" s="224">
        <f>IF(N528="základní",J528,0)</f>
        <v>0</v>
      </c>
      <c r="BF528" s="224">
        <f>IF(N528="snížená",J528,0)</f>
        <v>0</v>
      </c>
      <c r="BG528" s="224">
        <f>IF(N528="zákl. přenesená",J528,0)</f>
        <v>0</v>
      </c>
      <c r="BH528" s="224">
        <f>IF(N528="sníž. přenesená",J528,0)</f>
        <v>0</v>
      </c>
      <c r="BI528" s="224">
        <f>IF(N528="nulová",J528,0)</f>
        <v>0</v>
      </c>
      <c r="BJ528" s="18" t="s">
        <v>80</v>
      </c>
      <c r="BK528" s="224">
        <f>ROUND(I528*H528,2)</f>
        <v>0</v>
      </c>
      <c r="BL528" s="18" t="s">
        <v>123</v>
      </c>
      <c r="BM528" s="223" t="s">
        <v>713</v>
      </c>
    </row>
    <row r="529" s="14" customFormat="1">
      <c r="B529" s="250"/>
      <c r="C529" s="251"/>
      <c r="D529" s="225" t="s">
        <v>127</v>
      </c>
      <c r="E529" s="252" t="s">
        <v>19</v>
      </c>
      <c r="F529" s="253" t="s">
        <v>557</v>
      </c>
      <c r="G529" s="251"/>
      <c r="H529" s="252" t="s">
        <v>19</v>
      </c>
      <c r="I529" s="254"/>
      <c r="J529" s="251"/>
      <c r="K529" s="251"/>
      <c r="L529" s="255"/>
      <c r="M529" s="256"/>
      <c r="N529" s="257"/>
      <c r="O529" s="257"/>
      <c r="P529" s="257"/>
      <c r="Q529" s="257"/>
      <c r="R529" s="257"/>
      <c r="S529" s="257"/>
      <c r="T529" s="258"/>
      <c r="AT529" s="259" t="s">
        <v>127</v>
      </c>
      <c r="AU529" s="259" t="s">
        <v>82</v>
      </c>
      <c r="AV529" s="14" t="s">
        <v>80</v>
      </c>
      <c r="AW529" s="14" t="s">
        <v>34</v>
      </c>
      <c r="AX529" s="14" t="s">
        <v>73</v>
      </c>
      <c r="AY529" s="259" t="s">
        <v>116</v>
      </c>
    </row>
    <row r="530" s="12" customFormat="1">
      <c r="B530" s="228"/>
      <c r="C530" s="229"/>
      <c r="D530" s="225" t="s">
        <v>127</v>
      </c>
      <c r="E530" s="230" t="s">
        <v>19</v>
      </c>
      <c r="F530" s="231" t="s">
        <v>714</v>
      </c>
      <c r="G530" s="229"/>
      <c r="H530" s="232">
        <v>22</v>
      </c>
      <c r="I530" s="233"/>
      <c r="J530" s="229"/>
      <c r="K530" s="229"/>
      <c r="L530" s="234"/>
      <c r="M530" s="235"/>
      <c r="N530" s="236"/>
      <c r="O530" s="236"/>
      <c r="P530" s="236"/>
      <c r="Q530" s="236"/>
      <c r="R530" s="236"/>
      <c r="S530" s="236"/>
      <c r="T530" s="237"/>
      <c r="AT530" s="238" t="s">
        <v>127</v>
      </c>
      <c r="AU530" s="238" t="s">
        <v>82</v>
      </c>
      <c r="AV530" s="12" t="s">
        <v>82</v>
      </c>
      <c r="AW530" s="12" t="s">
        <v>34</v>
      </c>
      <c r="AX530" s="12" t="s">
        <v>80</v>
      </c>
      <c r="AY530" s="238" t="s">
        <v>116</v>
      </c>
    </row>
    <row r="531" s="1" customFormat="1" ht="16.5" customHeight="1">
      <c r="B531" s="39"/>
      <c r="C531" s="271" t="s">
        <v>715</v>
      </c>
      <c r="D531" s="271" t="s">
        <v>369</v>
      </c>
      <c r="E531" s="272" t="s">
        <v>716</v>
      </c>
      <c r="F531" s="273" t="s">
        <v>717</v>
      </c>
      <c r="G531" s="274" t="s">
        <v>554</v>
      </c>
      <c r="H531" s="275">
        <v>24</v>
      </c>
      <c r="I531" s="276"/>
      <c r="J531" s="277">
        <f>ROUND(I531*H531,2)</f>
        <v>0</v>
      </c>
      <c r="K531" s="273" t="s">
        <v>19</v>
      </c>
      <c r="L531" s="278"/>
      <c r="M531" s="279" t="s">
        <v>19</v>
      </c>
      <c r="N531" s="280" t="s">
        <v>44</v>
      </c>
      <c r="O531" s="84"/>
      <c r="P531" s="221">
        <f>O531*H531</f>
        <v>0</v>
      </c>
      <c r="Q531" s="221">
        <v>0.0050000000000000001</v>
      </c>
      <c r="R531" s="221">
        <f>Q531*H531</f>
        <v>0.12</v>
      </c>
      <c r="S531" s="221">
        <v>0</v>
      </c>
      <c r="T531" s="222">
        <f>S531*H531</f>
        <v>0</v>
      </c>
      <c r="AR531" s="223" t="s">
        <v>160</v>
      </c>
      <c r="AT531" s="223" t="s">
        <v>369</v>
      </c>
      <c r="AU531" s="223" t="s">
        <v>82</v>
      </c>
      <c r="AY531" s="18" t="s">
        <v>116</v>
      </c>
      <c r="BE531" s="224">
        <f>IF(N531="základní",J531,0)</f>
        <v>0</v>
      </c>
      <c r="BF531" s="224">
        <f>IF(N531="snížená",J531,0)</f>
        <v>0</v>
      </c>
      <c r="BG531" s="224">
        <f>IF(N531="zákl. přenesená",J531,0)</f>
        <v>0</v>
      </c>
      <c r="BH531" s="224">
        <f>IF(N531="sníž. přenesená",J531,0)</f>
        <v>0</v>
      </c>
      <c r="BI531" s="224">
        <f>IF(N531="nulová",J531,0)</f>
        <v>0</v>
      </c>
      <c r="BJ531" s="18" t="s">
        <v>80</v>
      </c>
      <c r="BK531" s="224">
        <f>ROUND(I531*H531,2)</f>
        <v>0</v>
      </c>
      <c r="BL531" s="18" t="s">
        <v>123</v>
      </c>
      <c r="BM531" s="223" t="s">
        <v>718</v>
      </c>
    </row>
    <row r="532" s="14" customFormat="1">
      <c r="B532" s="250"/>
      <c r="C532" s="251"/>
      <c r="D532" s="225" t="s">
        <v>127</v>
      </c>
      <c r="E532" s="252" t="s">
        <v>19</v>
      </c>
      <c r="F532" s="253" t="s">
        <v>557</v>
      </c>
      <c r="G532" s="251"/>
      <c r="H532" s="252" t="s">
        <v>19</v>
      </c>
      <c r="I532" s="254"/>
      <c r="J532" s="251"/>
      <c r="K532" s="251"/>
      <c r="L532" s="255"/>
      <c r="M532" s="256"/>
      <c r="N532" s="257"/>
      <c r="O532" s="257"/>
      <c r="P532" s="257"/>
      <c r="Q532" s="257"/>
      <c r="R532" s="257"/>
      <c r="S532" s="257"/>
      <c r="T532" s="258"/>
      <c r="AT532" s="259" t="s">
        <v>127</v>
      </c>
      <c r="AU532" s="259" t="s">
        <v>82</v>
      </c>
      <c r="AV532" s="14" t="s">
        <v>80</v>
      </c>
      <c r="AW532" s="14" t="s">
        <v>34</v>
      </c>
      <c r="AX532" s="14" t="s">
        <v>73</v>
      </c>
      <c r="AY532" s="259" t="s">
        <v>116</v>
      </c>
    </row>
    <row r="533" s="12" customFormat="1">
      <c r="B533" s="228"/>
      <c r="C533" s="229"/>
      <c r="D533" s="225" t="s">
        <v>127</v>
      </c>
      <c r="E533" s="230" t="s">
        <v>19</v>
      </c>
      <c r="F533" s="231" t="s">
        <v>719</v>
      </c>
      <c r="G533" s="229"/>
      <c r="H533" s="232">
        <v>22</v>
      </c>
      <c r="I533" s="233"/>
      <c r="J533" s="229"/>
      <c r="K533" s="229"/>
      <c r="L533" s="234"/>
      <c r="M533" s="235"/>
      <c r="N533" s="236"/>
      <c r="O533" s="236"/>
      <c r="P533" s="236"/>
      <c r="Q533" s="236"/>
      <c r="R533" s="236"/>
      <c r="S533" s="236"/>
      <c r="T533" s="237"/>
      <c r="AT533" s="238" t="s">
        <v>127</v>
      </c>
      <c r="AU533" s="238" t="s">
        <v>82</v>
      </c>
      <c r="AV533" s="12" t="s">
        <v>82</v>
      </c>
      <c r="AW533" s="12" t="s">
        <v>34</v>
      </c>
      <c r="AX533" s="12" t="s">
        <v>73</v>
      </c>
      <c r="AY533" s="238" t="s">
        <v>116</v>
      </c>
    </row>
    <row r="534" s="12" customFormat="1">
      <c r="B534" s="228"/>
      <c r="C534" s="229"/>
      <c r="D534" s="225" t="s">
        <v>127</v>
      </c>
      <c r="E534" s="230" t="s">
        <v>19</v>
      </c>
      <c r="F534" s="231" t="s">
        <v>720</v>
      </c>
      <c r="G534" s="229"/>
      <c r="H534" s="232">
        <v>2</v>
      </c>
      <c r="I534" s="233"/>
      <c r="J534" s="229"/>
      <c r="K534" s="229"/>
      <c r="L534" s="234"/>
      <c r="M534" s="235"/>
      <c r="N534" s="236"/>
      <c r="O534" s="236"/>
      <c r="P534" s="236"/>
      <c r="Q534" s="236"/>
      <c r="R534" s="236"/>
      <c r="S534" s="236"/>
      <c r="T534" s="237"/>
      <c r="AT534" s="238" t="s">
        <v>127</v>
      </c>
      <c r="AU534" s="238" t="s">
        <v>82</v>
      </c>
      <c r="AV534" s="12" t="s">
        <v>82</v>
      </c>
      <c r="AW534" s="12" t="s">
        <v>34</v>
      </c>
      <c r="AX534" s="12" t="s">
        <v>73</v>
      </c>
      <c r="AY534" s="238" t="s">
        <v>116</v>
      </c>
    </row>
    <row r="535" s="13" customFormat="1">
      <c r="B535" s="239"/>
      <c r="C535" s="240"/>
      <c r="D535" s="225" t="s">
        <v>127</v>
      </c>
      <c r="E535" s="241" t="s">
        <v>19</v>
      </c>
      <c r="F535" s="242" t="s">
        <v>154</v>
      </c>
      <c r="G535" s="240"/>
      <c r="H535" s="243">
        <v>24</v>
      </c>
      <c r="I535" s="244"/>
      <c r="J535" s="240"/>
      <c r="K535" s="240"/>
      <c r="L535" s="245"/>
      <c r="M535" s="246"/>
      <c r="N535" s="247"/>
      <c r="O535" s="247"/>
      <c r="P535" s="247"/>
      <c r="Q535" s="247"/>
      <c r="R535" s="247"/>
      <c r="S535" s="247"/>
      <c r="T535" s="248"/>
      <c r="AT535" s="249" t="s">
        <v>127</v>
      </c>
      <c r="AU535" s="249" t="s">
        <v>82</v>
      </c>
      <c r="AV535" s="13" t="s">
        <v>123</v>
      </c>
      <c r="AW535" s="13" t="s">
        <v>34</v>
      </c>
      <c r="AX535" s="13" t="s">
        <v>80</v>
      </c>
      <c r="AY535" s="249" t="s">
        <v>116</v>
      </c>
    </row>
    <row r="536" s="1" customFormat="1" ht="16.5" customHeight="1">
      <c r="B536" s="39"/>
      <c r="C536" s="212" t="s">
        <v>721</v>
      </c>
      <c r="D536" s="212" t="s">
        <v>118</v>
      </c>
      <c r="E536" s="213" t="s">
        <v>722</v>
      </c>
      <c r="F536" s="214" t="s">
        <v>723</v>
      </c>
      <c r="G536" s="215" t="s">
        <v>554</v>
      </c>
      <c r="H536" s="216">
        <v>2</v>
      </c>
      <c r="I536" s="217"/>
      <c r="J536" s="218">
        <f>ROUND(I536*H536,2)</f>
        <v>0</v>
      </c>
      <c r="K536" s="214" t="s">
        <v>122</v>
      </c>
      <c r="L536" s="44"/>
      <c r="M536" s="219" t="s">
        <v>19</v>
      </c>
      <c r="N536" s="220" t="s">
        <v>44</v>
      </c>
      <c r="O536" s="84"/>
      <c r="P536" s="221">
        <f>O536*H536</f>
        <v>0</v>
      </c>
      <c r="Q536" s="221">
        <v>2.0000000000000002E-05</v>
      </c>
      <c r="R536" s="221">
        <f>Q536*H536</f>
        <v>4.0000000000000003E-05</v>
      </c>
      <c r="S536" s="221">
        <v>0</v>
      </c>
      <c r="T536" s="222">
        <f>S536*H536</f>
        <v>0</v>
      </c>
      <c r="AR536" s="223" t="s">
        <v>123</v>
      </c>
      <c r="AT536" s="223" t="s">
        <v>118</v>
      </c>
      <c r="AU536" s="223" t="s">
        <v>82</v>
      </c>
      <c r="AY536" s="18" t="s">
        <v>116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8" t="s">
        <v>80</v>
      </c>
      <c r="BK536" s="224">
        <f>ROUND(I536*H536,2)</f>
        <v>0</v>
      </c>
      <c r="BL536" s="18" t="s">
        <v>123</v>
      </c>
      <c r="BM536" s="223" t="s">
        <v>724</v>
      </c>
    </row>
    <row r="537" s="1" customFormat="1">
      <c r="B537" s="39"/>
      <c r="C537" s="40"/>
      <c r="D537" s="225" t="s">
        <v>125</v>
      </c>
      <c r="E537" s="40"/>
      <c r="F537" s="226" t="s">
        <v>709</v>
      </c>
      <c r="G537" s="40"/>
      <c r="H537" s="40"/>
      <c r="I537" s="136"/>
      <c r="J537" s="40"/>
      <c r="K537" s="40"/>
      <c r="L537" s="44"/>
      <c r="M537" s="227"/>
      <c r="N537" s="84"/>
      <c r="O537" s="84"/>
      <c r="P537" s="84"/>
      <c r="Q537" s="84"/>
      <c r="R537" s="84"/>
      <c r="S537" s="84"/>
      <c r="T537" s="85"/>
      <c r="AT537" s="18" t="s">
        <v>125</v>
      </c>
      <c r="AU537" s="18" t="s">
        <v>82</v>
      </c>
    </row>
    <row r="538" s="14" customFormat="1">
      <c r="B538" s="250"/>
      <c r="C538" s="251"/>
      <c r="D538" s="225" t="s">
        <v>127</v>
      </c>
      <c r="E538" s="252" t="s">
        <v>19</v>
      </c>
      <c r="F538" s="253" t="s">
        <v>557</v>
      </c>
      <c r="G538" s="251"/>
      <c r="H538" s="252" t="s">
        <v>19</v>
      </c>
      <c r="I538" s="254"/>
      <c r="J538" s="251"/>
      <c r="K538" s="251"/>
      <c r="L538" s="255"/>
      <c r="M538" s="256"/>
      <c r="N538" s="257"/>
      <c r="O538" s="257"/>
      <c r="P538" s="257"/>
      <c r="Q538" s="257"/>
      <c r="R538" s="257"/>
      <c r="S538" s="257"/>
      <c r="T538" s="258"/>
      <c r="AT538" s="259" t="s">
        <v>127</v>
      </c>
      <c r="AU538" s="259" t="s">
        <v>82</v>
      </c>
      <c r="AV538" s="14" t="s">
        <v>80</v>
      </c>
      <c r="AW538" s="14" t="s">
        <v>34</v>
      </c>
      <c r="AX538" s="14" t="s">
        <v>73</v>
      </c>
      <c r="AY538" s="259" t="s">
        <v>116</v>
      </c>
    </row>
    <row r="539" s="12" customFormat="1">
      <c r="B539" s="228"/>
      <c r="C539" s="229"/>
      <c r="D539" s="225" t="s">
        <v>127</v>
      </c>
      <c r="E539" s="230" t="s">
        <v>19</v>
      </c>
      <c r="F539" s="231" t="s">
        <v>82</v>
      </c>
      <c r="G539" s="229"/>
      <c r="H539" s="232">
        <v>2</v>
      </c>
      <c r="I539" s="233"/>
      <c r="J539" s="229"/>
      <c r="K539" s="229"/>
      <c r="L539" s="234"/>
      <c r="M539" s="235"/>
      <c r="N539" s="236"/>
      <c r="O539" s="236"/>
      <c r="P539" s="236"/>
      <c r="Q539" s="236"/>
      <c r="R539" s="236"/>
      <c r="S539" s="236"/>
      <c r="T539" s="237"/>
      <c r="AT539" s="238" t="s">
        <v>127</v>
      </c>
      <c r="AU539" s="238" t="s">
        <v>82</v>
      </c>
      <c r="AV539" s="12" t="s">
        <v>82</v>
      </c>
      <c r="AW539" s="12" t="s">
        <v>34</v>
      </c>
      <c r="AX539" s="12" t="s">
        <v>80</v>
      </c>
      <c r="AY539" s="238" t="s">
        <v>116</v>
      </c>
    </row>
    <row r="540" s="1" customFormat="1" ht="16.5" customHeight="1">
      <c r="B540" s="39"/>
      <c r="C540" s="271" t="s">
        <v>725</v>
      </c>
      <c r="D540" s="271" t="s">
        <v>369</v>
      </c>
      <c r="E540" s="272" t="s">
        <v>726</v>
      </c>
      <c r="F540" s="273" t="s">
        <v>727</v>
      </c>
      <c r="G540" s="274" t="s">
        <v>554</v>
      </c>
      <c r="H540" s="275">
        <v>2</v>
      </c>
      <c r="I540" s="276"/>
      <c r="J540" s="277">
        <f>ROUND(I540*H540,2)</f>
        <v>0</v>
      </c>
      <c r="K540" s="273" t="s">
        <v>122</v>
      </c>
      <c r="L540" s="278"/>
      <c r="M540" s="279" t="s">
        <v>19</v>
      </c>
      <c r="N540" s="280" t="s">
        <v>44</v>
      </c>
      <c r="O540" s="84"/>
      <c r="P540" s="221">
        <f>O540*H540</f>
        <v>0</v>
      </c>
      <c r="Q540" s="221">
        <v>0.0040000000000000001</v>
      </c>
      <c r="R540" s="221">
        <f>Q540*H540</f>
        <v>0.0080000000000000002</v>
      </c>
      <c r="S540" s="221">
        <v>0</v>
      </c>
      <c r="T540" s="222">
        <f>S540*H540</f>
        <v>0</v>
      </c>
      <c r="AR540" s="223" t="s">
        <v>160</v>
      </c>
      <c r="AT540" s="223" t="s">
        <v>369</v>
      </c>
      <c r="AU540" s="223" t="s">
        <v>82</v>
      </c>
      <c r="AY540" s="18" t="s">
        <v>116</v>
      </c>
      <c r="BE540" s="224">
        <f>IF(N540="základní",J540,0)</f>
        <v>0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18" t="s">
        <v>80</v>
      </c>
      <c r="BK540" s="224">
        <f>ROUND(I540*H540,2)</f>
        <v>0</v>
      </c>
      <c r="BL540" s="18" t="s">
        <v>123</v>
      </c>
      <c r="BM540" s="223" t="s">
        <v>728</v>
      </c>
    </row>
    <row r="541" s="14" customFormat="1">
      <c r="B541" s="250"/>
      <c r="C541" s="251"/>
      <c r="D541" s="225" t="s">
        <v>127</v>
      </c>
      <c r="E541" s="252" t="s">
        <v>19</v>
      </c>
      <c r="F541" s="253" t="s">
        <v>557</v>
      </c>
      <c r="G541" s="251"/>
      <c r="H541" s="252" t="s">
        <v>19</v>
      </c>
      <c r="I541" s="254"/>
      <c r="J541" s="251"/>
      <c r="K541" s="251"/>
      <c r="L541" s="255"/>
      <c r="M541" s="256"/>
      <c r="N541" s="257"/>
      <c r="O541" s="257"/>
      <c r="P541" s="257"/>
      <c r="Q541" s="257"/>
      <c r="R541" s="257"/>
      <c r="S541" s="257"/>
      <c r="T541" s="258"/>
      <c r="AT541" s="259" t="s">
        <v>127</v>
      </c>
      <c r="AU541" s="259" t="s">
        <v>82</v>
      </c>
      <c r="AV541" s="14" t="s">
        <v>80</v>
      </c>
      <c r="AW541" s="14" t="s">
        <v>34</v>
      </c>
      <c r="AX541" s="14" t="s">
        <v>73</v>
      </c>
      <c r="AY541" s="259" t="s">
        <v>116</v>
      </c>
    </row>
    <row r="542" s="12" customFormat="1">
      <c r="B542" s="228"/>
      <c r="C542" s="229"/>
      <c r="D542" s="225" t="s">
        <v>127</v>
      </c>
      <c r="E542" s="230" t="s">
        <v>19</v>
      </c>
      <c r="F542" s="231" t="s">
        <v>729</v>
      </c>
      <c r="G542" s="229"/>
      <c r="H542" s="232">
        <v>2</v>
      </c>
      <c r="I542" s="233"/>
      <c r="J542" s="229"/>
      <c r="K542" s="229"/>
      <c r="L542" s="234"/>
      <c r="M542" s="235"/>
      <c r="N542" s="236"/>
      <c r="O542" s="236"/>
      <c r="P542" s="236"/>
      <c r="Q542" s="236"/>
      <c r="R542" s="236"/>
      <c r="S542" s="236"/>
      <c r="T542" s="237"/>
      <c r="AT542" s="238" t="s">
        <v>127</v>
      </c>
      <c r="AU542" s="238" t="s">
        <v>82</v>
      </c>
      <c r="AV542" s="12" t="s">
        <v>82</v>
      </c>
      <c r="AW542" s="12" t="s">
        <v>34</v>
      </c>
      <c r="AX542" s="12" t="s">
        <v>80</v>
      </c>
      <c r="AY542" s="238" t="s">
        <v>116</v>
      </c>
    </row>
    <row r="543" s="1" customFormat="1" ht="24" customHeight="1">
      <c r="B543" s="39"/>
      <c r="C543" s="212" t="s">
        <v>730</v>
      </c>
      <c r="D543" s="212" t="s">
        <v>118</v>
      </c>
      <c r="E543" s="213" t="s">
        <v>731</v>
      </c>
      <c r="F543" s="214" t="s">
        <v>732</v>
      </c>
      <c r="G543" s="215" t="s">
        <v>554</v>
      </c>
      <c r="H543" s="216">
        <v>4</v>
      </c>
      <c r="I543" s="217"/>
      <c r="J543" s="218">
        <f>ROUND(I543*H543,2)</f>
        <v>0</v>
      </c>
      <c r="K543" s="214" t="s">
        <v>122</v>
      </c>
      <c r="L543" s="44"/>
      <c r="M543" s="219" t="s">
        <v>19</v>
      </c>
      <c r="N543" s="220" t="s">
        <v>44</v>
      </c>
      <c r="O543" s="84"/>
      <c r="P543" s="221">
        <f>O543*H543</f>
        <v>0</v>
      </c>
      <c r="Q543" s="221">
        <v>0.0016199999999999999</v>
      </c>
      <c r="R543" s="221">
        <f>Q543*H543</f>
        <v>0.0064799999999999996</v>
      </c>
      <c r="S543" s="221">
        <v>0</v>
      </c>
      <c r="T543" s="222">
        <f>S543*H543</f>
        <v>0</v>
      </c>
      <c r="AR543" s="223" t="s">
        <v>123</v>
      </c>
      <c r="AT543" s="223" t="s">
        <v>118</v>
      </c>
      <c r="AU543" s="223" t="s">
        <v>82</v>
      </c>
      <c r="AY543" s="18" t="s">
        <v>116</v>
      </c>
      <c r="BE543" s="224">
        <f>IF(N543="základní",J543,0)</f>
        <v>0</v>
      </c>
      <c r="BF543" s="224">
        <f>IF(N543="snížená",J543,0)</f>
        <v>0</v>
      </c>
      <c r="BG543" s="224">
        <f>IF(N543="zákl. přenesená",J543,0)</f>
        <v>0</v>
      </c>
      <c r="BH543" s="224">
        <f>IF(N543="sníž. přenesená",J543,0)</f>
        <v>0</v>
      </c>
      <c r="BI543" s="224">
        <f>IF(N543="nulová",J543,0)</f>
        <v>0</v>
      </c>
      <c r="BJ543" s="18" t="s">
        <v>80</v>
      </c>
      <c r="BK543" s="224">
        <f>ROUND(I543*H543,2)</f>
        <v>0</v>
      </c>
      <c r="BL543" s="18" t="s">
        <v>123</v>
      </c>
      <c r="BM543" s="223" t="s">
        <v>733</v>
      </c>
    </row>
    <row r="544" s="1" customFormat="1">
      <c r="B544" s="39"/>
      <c r="C544" s="40"/>
      <c r="D544" s="225" t="s">
        <v>125</v>
      </c>
      <c r="E544" s="40"/>
      <c r="F544" s="226" t="s">
        <v>709</v>
      </c>
      <c r="G544" s="40"/>
      <c r="H544" s="40"/>
      <c r="I544" s="136"/>
      <c r="J544" s="40"/>
      <c r="K544" s="40"/>
      <c r="L544" s="44"/>
      <c r="M544" s="227"/>
      <c r="N544" s="84"/>
      <c r="O544" s="84"/>
      <c r="P544" s="84"/>
      <c r="Q544" s="84"/>
      <c r="R544" s="84"/>
      <c r="S544" s="84"/>
      <c r="T544" s="85"/>
      <c r="AT544" s="18" t="s">
        <v>125</v>
      </c>
      <c r="AU544" s="18" t="s">
        <v>82</v>
      </c>
    </row>
    <row r="545" s="14" customFormat="1">
      <c r="B545" s="250"/>
      <c r="C545" s="251"/>
      <c r="D545" s="225" t="s">
        <v>127</v>
      </c>
      <c r="E545" s="252" t="s">
        <v>19</v>
      </c>
      <c r="F545" s="253" t="s">
        <v>557</v>
      </c>
      <c r="G545" s="251"/>
      <c r="H545" s="252" t="s">
        <v>19</v>
      </c>
      <c r="I545" s="254"/>
      <c r="J545" s="251"/>
      <c r="K545" s="251"/>
      <c r="L545" s="255"/>
      <c r="M545" s="256"/>
      <c r="N545" s="257"/>
      <c r="O545" s="257"/>
      <c r="P545" s="257"/>
      <c r="Q545" s="257"/>
      <c r="R545" s="257"/>
      <c r="S545" s="257"/>
      <c r="T545" s="258"/>
      <c r="AT545" s="259" t="s">
        <v>127</v>
      </c>
      <c r="AU545" s="259" t="s">
        <v>82</v>
      </c>
      <c r="AV545" s="14" t="s">
        <v>80</v>
      </c>
      <c r="AW545" s="14" t="s">
        <v>34</v>
      </c>
      <c r="AX545" s="14" t="s">
        <v>73</v>
      </c>
      <c r="AY545" s="259" t="s">
        <v>116</v>
      </c>
    </row>
    <row r="546" s="12" customFormat="1">
      <c r="B546" s="228"/>
      <c r="C546" s="229"/>
      <c r="D546" s="225" t="s">
        <v>127</v>
      </c>
      <c r="E546" s="230" t="s">
        <v>19</v>
      </c>
      <c r="F546" s="231" t="s">
        <v>123</v>
      </c>
      <c r="G546" s="229"/>
      <c r="H546" s="232">
        <v>4</v>
      </c>
      <c r="I546" s="233"/>
      <c r="J546" s="229"/>
      <c r="K546" s="229"/>
      <c r="L546" s="234"/>
      <c r="M546" s="235"/>
      <c r="N546" s="236"/>
      <c r="O546" s="236"/>
      <c r="P546" s="236"/>
      <c r="Q546" s="236"/>
      <c r="R546" s="236"/>
      <c r="S546" s="236"/>
      <c r="T546" s="237"/>
      <c r="AT546" s="238" t="s">
        <v>127</v>
      </c>
      <c r="AU546" s="238" t="s">
        <v>82</v>
      </c>
      <c r="AV546" s="12" t="s">
        <v>82</v>
      </c>
      <c r="AW546" s="12" t="s">
        <v>34</v>
      </c>
      <c r="AX546" s="12" t="s">
        <v>80</v>
      </c>
      <c r="AY546" s="238" t="s">
        <v>116</v>
      </c>
    </row>
    <row r="547" s="1" customFormat="1" ht="24" customHeight="1">
      <c r="B547" s="39"/>
      <c r="C547" s="212" t="s">
        <v>734</v>
      </c>
      <c r="D547" s="212" t="s">
        <v>118</v>
      </c>
      <c r="E547" s="213" t="s">
        <v>735</v>
      </c>
      <c r="F547" s="214" t="s">
        <v>736</v>
      </c>
      <c r="G547" s="215" t="s">
        <v>554</v>
      </c>
      <c r="H547" s="216">
        <v>1</v>
      </c>
      <c r="I547" s="217"/>
      <c r="J547" s="218">
        <f>ROUND(I547*H547,2)</f>
        <v>0</v>
      </c>
      <c r="K547" s="214" t="s">
        <v>122</v>
      </c>
      <c r="L547" s="44"/>
      <c r="M547" s="219" t="s">
        <v>19</v>
      </c>
      <c r="N547" s="220" t="s">
        <v>44</v>
      </c>
      <c r="O547" s="84"/>
      <c r="P547" s="221">
        <f>O547*H547</f>
        <v>0</v>
      </c>
      <c r="Q547" s="221">
        <v>0.0016199999999999999</v>
      </c>
      <c r="R547" s="221">
        <f>Q547*H547</f>
        <v>0.0016199999999999999</v>
      </c>
      <c r="S547" s="221">
        <v>0</v>
      </c>
      <c r="T547" s="222">
        <f>S547*H547</f>
        <v>0</v>
      </c>
      <c r="AR547" s="223" t="s">
        <v>123</v>
      </c>
      <c r="AT547" s="223" t="s">
        <v>118</v>
      </c>
      <c r="AU547" s="223" t="s">
        <v>82</v>
      </c>
      <c r="AY547" s="18" t="s">
        <v>116</v>
      </c>
      <c r="BE547" s="224">
        <f>IF(N547="základní",J547,0)</f>
        <v>0</v>
      </c>
      <c r="BF547" s="224">
        <f>IF(N547="snížená",J547,0)</f>
        <v>0</v>
      </c>
      <c r="BG547" s="224">
        <f>IF(N547="zákl. přenesená",J547,0)</f>
        <v>0</v>
      </c>
      <c r="BH547" s="224">
        <f>IF(N547="sníž. přenesená",J547,0)</f>
        <v>0</v>
      </c>
      <c r="BI547" s="224">
        <f>IF(N547="nulová",J547,0)</f>
        <v>0</v>
      </c>
      <c r="BJ547" s="18" t="s">
        <v>80</v>
      </c>
      <c r="BK547" s="224">
        <f>ROUND(I547*H547,2)</f>
        <v>0</v>
      </c>
      <c r="BL547" s="18" t="s">
        <v>123</v>
      </c>
      <c r="BM547" s="223" t="s">
        <v>737</v>
      </c>
    </row>
    <row r="548" s="1" customFormat="1">
      <c r="B548" s="39"/>
      <c r="C548" s="40"/>
      <c r="D548" s="225" t="s">
        <v>125</v>
      </c>
      <c r="E548" s="40"/>
      <c r="F548" s="226" t="s">
        <v>709</v>
      </c>
      <c r="G548" s="40"/>
      <c r="H548" s="40"/>
      <c r="I548" s="136"/>
      <c r="J548" s="40"/>
      <c r="K548" s="40"/>
      <c r="L548" s="44"/>
      <c r="M548" s="227"/>
      <c r="N548" s="84"/>
      <c r="O548" s="84"/>
      <c r="P548" s="84"/>
      <c r="Q548" s="84"/>
      <c r="R548" s="84"/>
      <c r="S548" s="84"/>
      <c r="T548" s="85"/>
      <c r="AT548" s="18" t="s">
        <v>125</v>
      </c>
      <c r="AU548" s="18" t="s">
        <v>82</v>
      </c>
    </row>
    <row r="549" s="14" customFormat="1">
      <c r="B549" s="250"/>
      <c r="C549" s="251"/>
      <c r="D549" s="225" t="s">
        <v>127</v>
      </c>
      <c r="E549" s="252" t="s">
        <v>19</v>
      </c>
      <c r="F549" s="253" t="s">
        <v>557</v>
      </c>
      <c r="G549" s="251"/>
      <c r="H549" s="252" t="s">
        <v>19</v>
      </c>
      <c r="I549" s="254"/>
      <c r="J549" s="251"/>
      <c r="K549" s="251"/>
      <c r="L549" s="255"/>
      <c r="M549" s="256"/>
      <c r="N549" s="257"/>
      <c r="O549" s="257"/>
      <c r="P549" s="257"/>
      <c r="Q549" s="257"/>
      <c r="R549" s="257"/>
      <c r="S549" s="257"/>
      <c r="T549" s="258"/>
      <c r="AT549" s="259" t="s">
        <v>127</v>
      </c>
      <c r="AU549" s="259" t="s">
        <v>82</v>
      </c>
      <c r="AV549" s="14" t="s">
        <v>80</v>
      </c>
      <c r="AW549" s="14" t="s">
        <v>34</v>
      </c>
      <c r="AX549" s="14" t="s">
        <v>73</v>
      </c>
      <c r="AY549" s="259" t="s">
        <v>116</v>
      </c>
    </row>
    <row r="550" s="12" customFormat="1">
      <c r="B550" s="228"/>
      <c r="C550" s="229"/>
      <c r="D550" s="225" t="s">
        <v>127</v>
      </c>
      <c r="E550" s="230" t="s">
        <v>19</v>
      </c>
      <c r="F550" s="231" t="s">
        <v>80</v>
      </c>
      <c r="G550" s="229"/>
      <c r="H550" s="232">
        <v>1</v>
      </c>
      <c r="I550" s="233"/>
      <c r="J550" s="229"/>
      <c r="K550" s="229"/>
      <c r="L550" s="234"/>
      <c r="M550" s="235"/>
      <c r="N550" s="236"/>
      <c r="O550" s="236"/>
      <c r="P550" s="236"/>
      <c r="Q550" s="236"/>
      <c r="R550" s="236"/>
      <c r="S550" s="236"/>
      <c r="T550" s="237"/>
      <c r="AT550" s="238" t="s">
        <v>127</v>
      </c>
      <c r="AU550" s="238" t="s">
        <v>82</v>
      </c>
      <c r="AV550" s="12" t="s">
        <v>82</v>
      </c>
      <c r="AW550" s="12" t="s">
        <v>34</v>
      </c>
      <c r="AX550" s="12" t="s">
        <v>80</v>
      </c>
      <c r="AY550" s="238" t="s">
        <v>116</v>
      </c>
    </row>
    <row r="551" s="1" customFormat="1" ht="16.5" customHeight="1">
      <c r="B551" s="39"/>
      <c r="C551" s="271" t="s">
        <v>738</v>
      </c>
      <c r="D551" s="271" t="s">
        <v>369</v>
      </c>
      <c r="E551" s="272" t="s">
        <v>739</v>
      </c>
      <c r="F551" s="273" t="s">
        <v>740</v>
      </c>
      <c r="G551" s="274" t="s">
        <v>554</v>
      </c>
      <c r="H551" s="275">
        <v>5</v>
      </c>
      <c r="I551" s="276"/>
      <c r="J551" s="277">
        <f>ROUND(I551*H551,2)</f>
        <v>0</v>
      </c>
      <c r="K551" s="273" t="s">
        <v>122</v>
      </c>
      <c r="L551" s="278"/>
      <c r="M551" s="279" t="s">
        <v>19</v>
      </c>
      <c r="N551" s="280" t="s">
        <v>44</v>
      </c>
      <c r="O551" s="84"/>
      <c r="P551" s="221">
        <f>O551*H551</f>
        <v>0</v>
      </c>
      <c r="Q551" s="221">
        <v>0.017999999999999999</v>
      </c>
      <c r="R551" s="221">
        <f>Q551*H551</f>
        <v>0.089999999999999997</v>
      </c>
      <c r="S551" s="221">
        <v>0</v>
      </c>
      <c r="T551" s="222">
        <f>S551*H551</f>
        <v>0</v>
      </c>
      <c r="AR551" s="223" t="s">
        <v>160</v>
      </c>
      <c r="AT551" s="223" t="s">
        <v>369</v>
      </c>
      <c r="AU551" s="223" t="s">
        <v>82</v>
      </c>
      <c r="AY551" s="18" t="s">
        <v>116</v>
      </c>
      <c r="BE551" s="224">
        <f>IF(N551="základní",J551,0)</f>
        <v>0</v>
      </c>
      <c r="BF551" s="224">
        <f>IF(N551="snížená",J551,0)</f>
        <v>0</v>
      </c>
      <c r="BG551" s="224">
        <f>IF(N551="zákl. přenesená",J551,0)</f>
        <v>0</v>
      </c>
      <c r="BH551" s="224">
        <f>IF(N551="sníž. přenesená",J551,0)</f>
        <v>0</v>
      </c>
      <c r="BI551" s="224">
        <f>IF(N551="nulová",J551,0)</f>
        <v>0</v>
      </c>
      <c r="BJ551" s="18" t="s">
        <v>80</v>
      </c>
      <c r="BK551" s="224">
        <f>ROUND(I551*H551,2)</f>
        <v>0</v>
      </c>
      <c r="BL551" s="18" t="s">
        <v>123</v>
      </c>
      <c r="BM551" s="223" t="s">
        <v>741</v>
      </c>
    </row>
    <row r="552" s="12" customFormat="1">
      <c r="B552" s="228"/>
      <c r="C552" s="229"/>
      <c r="D552" s="225" t="s">
        <v>127</v>
      </c>
      <c r="E552" s="230" t="s">
        <v>19</v>
      </c>
      <c r="F552" s="231" t="s">
        <v>742</v>
      </c>
      <c r="G552" s="229"/>
      <c r="H552" s="232">
        <v>4</v>
      </c>
      <c r="I552" s="233"/>
      <c r="J552" s="229"/>
      <c r="K552" s="229"/>
      <c r="L552" s="234"/>
      <c r="M552" s="235"/>
      <c r="N552" s="236"/>
      <c r="O552" s="236"/>
      <c r="P552" s="236"/>
      <c r="Q552" s="236"/>
      <c r="R552" s="236"/>
      <c r="S552" s="236"/>
      <c r="T552" s="237"/>
      <c r="AT552" s="238" t="s">
        <v>127</v>
      </c>
      <c r="AU552" s="238" t="s">
        <v>82</v>
      </c>
      <c r="AV552" s="12" t="s">
        <v>82</v>
      </c>
      <c r="AW552" s="12" t="s">
        <v>34</v>
      </c>
      <c r="AX552" s="12" t="s">
        <v>73</v>
      </c>
      <c r="AY552" s="238" t="s">
        <v>116</v>
      </c>
    </row>
    <row r="553" s="12" customFormat="1">
      <c r="B553" s="228"/>
      <c r="C553" s="229"/>
      <c r="D553" s="225" t="s">
        <v>127</v>
      </c>
      <c r="E553" s="230" t="s">
        <v>19</v>
      </c>
      <c r="F553" s="231" t="s">
        <v>743</v>
      </c>
      <c r="G553" s="229"/>
      <c r="H553" s="232">
        <v>1</v>
      </c>
      <c r="I553" s="233"/>
      <c r="J553" s="229"/>
      <c r="K553" s="229"/>
      <c r="L553" s="234"/>
      <c r="M553" s="235"/>
      <c r="N553" s="236"/>
      <c r="O553" s="236"/>
      <c r="P553" s="236"/>
      <c r="Q553" s="236"/>
      <c r="R553" s="236"/>
      <c r="S553" s="236"/>
      <c r="T553" s="237"/>
      <c r="AT553" s="238" t="s">
        <v>127</v>
      </c>
      <c r="AU553" s="238" t="s">
        <v>82</v>
      </c>
      <c r="AV553" s="12" t="s">
        <v>82</v>
      </c>
      <c r="AW553" s="12" t="s">
        <v>34</v>
      </c>
      <c r="AX553" s="12" t="s">
        <v>73</v>
      </c>
      <c r="AY553" s="238" t="s">
        <v>116</v>
      </c>
    </row>
    <row r="554" s="13" customFormat="1">
      <c r="B554" s="239"/>
      <c r="C554" s="240"/>
      <c r="D554" s="225" t="s">
        <v>127</v>
      </c>
      <c r="E554" s="241" t="s">
        <v>19</v>
      </c>
      <c r="F554" s="242" t="s">
        <v>154</v>
      </c>
      <c r="G554" s="240"/>
      <c r="H554" s="243">
        <v>5</v>
      </c>
      <c r="I554" s="244"/>
      <c r="J554" s="240"/>
      <c r="K554" s="240"/>
      <c r="L554" s="245"/>
      <c r="M554" s="246"/>
      <c r="N554" s="247"/>
      <c r="O554" s="247"/>
      <c r="P554" s="247"/>
      <c r="Q554" s="247"/>
      <c r="R554" s="247"/>
      <c r="S554" s="247"/>
      <c r="T554" s="248"/>
      <c r="AT554" s="249" t="s">
        <v>127</v>
      </c>
      <c r="AU554" s="249" t="s">
        <v>82</v>
      </c>
      <c r="AV554" s="13" t="s">
        <v>123</v>
      </c>
      <c r="AW554" s="13" t="s">
        <v>34</v>
      </c>
      <c r="AX554" s="13" t="s">
        <v>80</v>
      </c>
      <c r="AY554" s="249" t="s">
        <v>116</v>
      </c>
    </row>
    <row r="555" s="1" customFormat="1" ht="16.5" customHeight="1">
      <c r="B555" s="39"/>
      <c r="C555" s="271" t="s">
        <v>744</v>
      </c>
      <c r="D555" s="271" t="s">
        <v>369</v>
      </c>
      <c r="E555" s="272" t="s">
        <v>745</v>
      </c>
      <c r="F555" s="273" t="s">
        <v>746</v>
      </c>
      <c r="G555" s="274" t="s">
        <v>554</v>
      </c>
      <c r="H555" s="275">
        <v>1</v>
      </c>
      <c r="I555" s="276"/>
      <c r="J555" s="277">
        <f>ROUND(I555*H555,2)</f>
        <v>0</v>
      </c>
      <c r="K555" s="273" t="s">
        <v>19</v>
      </c>
      <c r="L555" s="278"/>
      <c r="M555" s="279" t="s">
        <v>19</v>
      </c>
      <c r="N555" s="280" t="s">
        <v>44</v>
      </c>
      <c r="O555" s="84"/>
      <c r="P555" s="221">
        <f>O555*H555</f>
        <v>0</v>
      </c>
      <c r="Q555" s="221">
        <v>0.00059999999999999995</v>
      </c>
      <c r="R555" s="221">
        <f>Q555*H555</f>
        <v>0.00059999999999999995</v>
      </c>
      <c r="S555" s="221">
        <v>0</v>
      </c>
      <c r="T555" s="222">
        <f>S555*H555</f>
        <v>0</v>
      </c>
      <c r="AR555" s="223" t="s">
        <v>160</v>
      </c>
      <c r="AT555" s="223" t="s">
        <v>369</v>
      </c>
      <c r="AU555" s="223" t="s">
        <v>82</v>
      </c>
      <c r="AY555" s="18" t="s">
        <v>116</v>
      </c>
      <c r="BE555" s="224">
        <f>IF(N555="základní",J555,0)</f>
        <v>0</v>
      </c>
      <c r="BF555" s="224">
        <f>IF(N555="snížená",J555,0)</f>
        <v>0</v>
      </c>
      <c r="BG555" s="224">
        <f>IF(N555="zákl. přenesená",J555,0)</f>
        <v>0</v>
      </c>
      <c r="BH555" s="224">
        <f>IF(N555="sníž. přenesená",J555,0)</f>
        <v>0</v>
      </c>
      <c r="BI555" s="224">
        <f>IF(N555="nulová",J555,0)</f>
        <v>0</v>
      </c>
      <c r="BJ555" s="18" t="s">
        <v>80</v>
      </c>
      <c r="BK555" s="224">
        <f>ROUND(I555*H555,2)</f>
        <v>0</v>
      </c>
      <c r="BL555" s="18" t="s">
        <v>123</v>
      </c>
      <c r="BM555" s="223" t="s">
        <v>747</v>
      </c>
    </row>
    <row r="556" s="14" customFormat="1">
      <c r="B556" s="250"/>
      <c r="C556" s="251"/>
      <c r="D556" s="225" t="s">
        <v>127</v>
      </c>
      <c r="E556" s="252" t="s">
        <v>19</v>
      </c>
      <c r="F556" s="253" t="s">
        <v>557</v>
      </c>
      <c r="G556" s="251"/>
      <c r="H556" s="252" t="s">
        <v>19</v>
      </c>
      <c r="I556" s="254"/>
      <c r="J556" s="251"/>
      <c r="K556" s="251"/>
      <c r="L556" s="255"/>
      <c r="M556" s="256"/>
      <c r="N556" s="257"/>
      <c r="O556" s="257"/>
      <c r="P556" s="257"/>
      <c r="Q556" s="257"/>
      <c r="R556" s="257"/>
      <c r="S556" s="257"/>
      <c r="T556" s="258"/>
      <c r="AT556" s="259" t="s">
        <v>127</v>
      </c>
      <c r="AU556" s="259" t="s">
        <v>82</v>
      </c>
      <c r="AV556" s="14" t="s">
        <v>80</v>
      </c>
      <c r="AW556" s="14" t="s">
        <v>34</v>
      </c>
      <c r="AX556" s="14" t="s">
        <v>73</v>
      </c>
      <c r="AY556" s="259" t="s">
        <v>116</v>
      </c>
    </row>
    <row r="557" s="12" customFormat="1">
      <c r="B557" s="228"/>
      <c r="C557" s="229"/>
      <c r="D557" s="225" t="s">
        <v>127</v>
      </c>
      <c r="E557" s="230" t="s">
        <v>19</v>
      </c>
      <c r="F557" s="231" t="s">
        <v>748</v>
      </c>
      <c r="G557" s="229"/>
      <c r="H557" s="232">
        <v>1</v>
      </c>
      <c r="I557" s="233"/>
      <c r="J557" s="229"/>
      <c r="K557" s="229"/>
      <c r="L557" s="234"/>
      <c r="M557" s="235"/>
      <c r="N557" s="236"/>
      <c r="O557" s="236"/>
      <c r="P557" s="236"/>
      <c r="Q557" s="236"/>
      <c r="R557" s="236"/>
      <c r="S557" s="236"/>
      <c r="T557" s="237"/>
      <c r="AT557" s="238" t="s">
        <v>127</v>
      </c>
      <c r="AU557" s="238" t="s">
        <v>82</v>
      </c>
      <c r="AV557" s="12" t="s">
        <v>82</v>
      </c>
      <c r="AW557" s="12" t="s">
        <v>34</v>
      </c>
      <c r="AX557" s="12" t="s">
        <v>80</v>
      </c>
      <c r="AY557" s="238" t="s">
        <v>116</v>
      </c>
    </row>
    <row r="558" s="1" customFormat="1" ht="16.5" customHeight="1">
      <c r="B558" s="39"/>
      <c r="C558" s="271" t="s">
        <v>749</v>
      </c>
      <c r="D558" s="271" t="s">
        <v>369</v>
      </c>
      <c r="E558" s="272" t="s">
        <v>750</v>
      </c>
      <c r="F558" s="273" t="s">
        <v>751</v>
      </c>
      <c r="G558" s="274" t="s">
        <v>554</v>
      </c>
      <c r="H558" s="275">
        <v>4</v>
      </c>
      <c r="I558" s="276"/>
      <c r="J558" s="277">
        <f>ROUND(I558*H558,2)</f>
        <v>0</v>
      </c>
      <c r="K558" s="273" t="s">
        <v>19</v>
      </c>
      <c r="L558" s="278"/>
      <c r="M558" s="279" t="s">
        <v>19</v>
      </c>
      <c r="N558" s="280" t="s">
        <v>44</v>
      </c>
      <c r="O558" s="84"/>
      <c r="P558" s="221">
        <f>O558*H558</f>
        <v>0</v>
      </c>
      <c r="Q558" s="221">
        <v>0.0060000000000000001</v>
      </c>
      <c r="R558" s="221">
        <f>Q558*H558</f>
        <v>0.024</v>
      </c>
      <c r="S558" s="221">
        <v>0</v>
      </c>
      <c r="T558" s="222">
        <f>S558*H558</f>
        <v>0</v>
      </c>
      <c r="AR558" s="223" t="s">
        <v>160</v>
      </c>
      <c r="AT558" s="223" t="s">
        <v>369</v>
      </c>
      <c r="AU558" s="223" t="s">
        <v>82</v>
      </c>
      <c r="AY558" s="18" t="s">
        <v>116</v>
      </c>
      <c r="BE558" s="224">
        <f>IF(N558="základní",J558,0)</f>
        <v>0</v>
      </c>
      <c r="BF558" s="224">
        <f>IF(N558="snížená",J558,0)</f>
        <v>0</v>
      </c>
      <c r="BG558" s="224">
        <f>IF(N558="zákl. přenesená",J558,0)</f>
        <v>0</v>
      </c>
      <c r="BH558" s="224">
        <f>IF(N558="sníž. přenesená",J558,0)</f>
        <v>0</v>
      </c>
      <c r="BI558" s="224">
        <f>IF(N558="nulová",J558,0)</f>
        <v>0</v>
      </c>
      <c r="BJ558" s="18" t="s">
        <v>80</v>
      </c>
      <c r="BK558" s="224">
        <f>ROUND(I558*H558,2)</f>
        <v>0</v>
      </c>
      <c r="BL558" s="18" t="s">
        <v>123</v>
      </c>
      <c r="BM558" s="223" t="s">
        <v>752</v>
      </c>
    </row>
    <row r="559" s="14" customFormat="1">
      <c r="B559" s="250"/>
      <c r="C559" s="251"/>
      <c r="D559" s="225" t="s">
        <v>127</v>
      </c>
      <c r="E559" s="252" t="s">
        <v>19</v>
      </c>
      <c r="F559" s="253" t="s">
        <v>435</v>
      </c>
      <c r="G559" s="251"/>
      <c r="H559" s="252" t="s">
        <v>19</v>
      </c>
      <c r="I559" s="254"/>
      <c r="J559" s="251"/>
      <c r="K559" s="251"/>
      <c r="L559" s="255"/>
      <c r="M559" s="256"/>
      <c r="N559" s="257"/>
      <c r="O559" s="257"/>
      <c r="P559" s="257"/>
      <c r="Q559" s="257"/>
      <c r="R559" s="257"/>
      <c r="S559" s="257"/>
      <c r="T559" s="258"/>
      <c r="AT559" s="259" t="s">
        <v>127</v>
      </c>
      <c r="AU559" s="259" t="s">
        <v>82</v>
      </c>
      <c r="AV559" s="14" t="s">
        <v>80</v>
      </c>
      <c r="AW559" s="14" t="s">
        <v>34</v>
      </c>
      <c r="AX559" s="14" t="s">
        <v>73</v>
      </c>
      <c r="AY559" s="259" t="s">
        <v>116</v>
      </c>
    </row>
    <row r="560" s="12" customFormat="1">
      <c r="B560" s="228"/>
      <c r="C560" s="229"/>
      <c r="D560" s="225" t="s">
        <v>127</v>
      </c>
      <c r="E560" s="230" t="s">
        <v>19</v>
      </c>
      <c r="F560" s="231" t="s">
        <v>123</v>
      </c>
      <c r="G560" s="229"/>
      <c r="H560" s="232">
        <v>4</v>
      </c>
      <c r="I560" s="233"/>
      <c r="J560" s="229"/>
      <c r="K560" s="229"/>
      <c r="L560" s="234"/>
      <c r="M560" s="235"/>
      <c r="N560" s="236"/>
      <c r="O560" s="236"/>
      <c r="P560" s="236"/>
      <c r="Q560" s="236"/>
      <c r="R560" s="236"/>
      <c r="S560" s="236"/>
      <c r="T560" s="237"/>
      <c r="AT560" s="238" t="s">
        <v>127</v>
      </c>
      <c r="AU560" s="238" t="s">
        <v>82</v>
      </c>
      <c r="AV560" s="12" t="s">
        <v>82</v>
      </c>
      <c r="AW560" s="12" t="s">
        <v>34</v>
      </c>
      <c r="AX560" s="12" t="s">
        <v>80</v>
      </c>
      <c r="AY560" s="238" t="s">
        <v>116</v>
      </c>
    </row>
    <row r="561" s="1" customFormat="1" ht="16.5" customHeight="1">
      <c r="B561" s="39"/>
      <c r="C561" s="212" t="s">
        <v>753</v>
      </c>
      <c r="D561" s="212" t="s">
        <v>118</v>
      </c>
      <c r="E561" s="213" t="s">
        <v>754</v>
      </c>
      <c r="F561" s="214" t="s">
        <v>755</v>
      </c>
      <c r="G561" s="215" t="s">
        <v>554</v>
      </c>
      <c r="H561" s="216">
        <v>4</v>
      </c>
      <c r="I561" s="217"/>
      <c r="J561" s="218">
        <f>ROUND(I561*H561,2)</f>
        <v>0</v>
      </c>
      <c r="K561" s="214" t="s">
        <v>122</v>
      </c>
      <c r="L561" s="44"/>
      <c r="M561" s="219" t="s">
        <v>19</v>
      </c>
      <c r="N561" s="220" t="s">
        <v>44</v>
      </c>
      <c r="O561" s="84"/>
      <c r="P561" s="221">
        <f>O561*H561</f>
        <v>0</v>
      </c>
      <c r="Q561" s="221">
        <v>0.00034000000000000002</v>
      </c>
      <c r="R561" s="221">
        <f>Q561*H561</f>
        <v>0.0013600000000000001</v>
      </c>
      <c r="S561" s="221">
        <v>0</v>
      </c>
      <c r="T561" s="222">
        <f>S561*H561</f>
        <v>0</v>
      </c>
      <c r="AR561" s="223" t="s">
        <v>123</v>
      </c>
      <c r="AT561" s="223" t="s">
        <v>118</v>
      </c>
      <c r="AU561" s="223" t="s">
        <v>82</v>
      </c>
      <c r="AY561" s="18" t="s">
        <v>116</v>
      </c>
      <c r="BE561" s="224">
        <f>IF(N561="základní",J561,0)</f>
        <v>0</v>
      </c>
      <c r="BF561" s="224">
        <f>IF(N561="snížená",J561,0)</f>
        <v>0</v>
      </c>
      <c r="BG561" s="224">
        <f>IF(N561="zákl. přenesená",J561,0)</f>
        <v>0</v>
      </c>
      <c r="BH561" s="224">
        <f>IF(N561="sníž. přenesená",J561,0)</f>
        <v>0</v>
      </c>
      <c r="BI561" s="224">
        <f>IF(N561="nulová",J561,0)</f>
        <v>0</v>
      </c>
      <c r="BJ561" s="18" t="s">
        <v>80</v>
      </c>
      <c r="BK561" s="224">
        <f>ROUND(I561*H561,2)</f>
        <v>0</v>
      </c>
      <c r="BL561" s="18" t="s">
        <v>123</v>
      </c>
      <c r="BM561" s="223" t="s">
        <v>756</v>
      </c>
    </row>
    <row r="562" s="1" customFormat="1">
      <c r="B562" s="39"/>
      <c r="C562" s="40"/>
      <c r="D562" s="225" t="s">
        <v>125</v>
      </c>
      <c r="E562" s="40"/>
      <c r="F562" s="226" t="s">
        <v>709</v>
      </c>
      <c r="G562" s="40"/>
      <c r="H562" s="40"/>
      <c r="I562" s="136"/>
      <c r="J562" s="40"/>
      <c r="K562" s="40"/>
      <c r="L562" s="44"/>
      <c r="M562" s="227"/>
      <c r="N562" s="84"/>
      <c r="O562" s="84"/>
      <c r="P562" s="84"/>
      <c r="Q562" s="84"/>
      <c r="R562" s="84"/>
      <c r="S562" s="84"/>
      <c r="T562" s="85"/>
      <c r="AT562" s="18" t="s">
        <v>125</v>
      </c>
      <c r="AU562" s="18" t="s">
        <v>82</v>
      </c>
    </row>
    <row r="563" s="14" customFormat="1">
      <c r="B563" s="250"/>
      <c r="C563" s="251"/>
      <c r="D563" s="225" t="s">
        <v>127</v>
      </c>
      <c r="E563" s="252" t="s">
        <v>19</v>
      </c>
      <c r="F563" s="253" t="s">
        <v>557</v>
      </c>
      <c r="G563" s="251"/>
      <c r="H563" s="252" t="s">
        <v>19</v>
      </c>
      <c r="I563" s="254"/>
      <c r="J563" s="251"/>
      <c r="K563" s="251"/>
      <c r="L563" s="255"/>
      <c r="M563" s="256"/>
      <c r="N563" s="257"/>
      <c r="O563" s="257"/>
      <c r="P563" s="257"/>
      <c r="Q563" s="257"/>
      <c r="R563" s="257"/>
      <c r="S563" s="257"/>
      <c r="T563" s="258"/>
      <c r="AT563" s="259" t="s">
        <v>127</v>
      </c>
      <c r="AU563" s="259" t="s">
        <v>82</v>
      </c>
      <c r="AV563" s="14" t="s">
        <v>80</v>
      </c>
      <c r="AW563" s="14" t="s">
        <v>34</v>
      </c>
      <c r="AX563" s="14" t="s">
        <v>73</v>
      </c>
      <c r="AY563" s="259" t="s">
        <v>116</v>
      </c>
    </row>
    <row r="564" s="12" customFormat="1">
      <c r="B564" s="228"/>
      <c r="C564" s="229"/>
      <c r="D564" s="225" t="s">
        <v>127</v>
      </c>
      <c r="E564" s="230" t="s">
        <v>19</v>
      </c>
      <c r="F564" s="231" t="s">
        <v>123</v>
      </c>
      <c r="G564" s="229"/>
      <c r="H564" s="232">
        <v>4</v>
      </c>
      <c r="I564" s="233"/>
      <c r="J564" s="229"/>
      <c r="K564" s="229"/>
      <c r="L564" s="234"/>
      <c r="M564" s="235"/>
      <c r="N564" s="236"/>
      <c r="O564" s="236"/>
      <c r="P564" s="236"/>
      <c r="Q564" s="236"/>
      <c r="R564" s="236"/>
      <c r="S564" s="236"/>
      <c r="T564" s="237"/>
      <c r="AT564" s="238" t="s">
        <v>127</v>
      </c>
      <c r="AU564" s="238" t="s">
        <v>82</v>
      </c>
      <c r="AV564" s="12" t="s">
        <v>82</v>
      </c>
      <c r="AW564" s="12" t="s">
        <v>34</v>
      </c>
      <c r="AX564" s="12" t="s">
        <v>80</v>
      </c>
      <c r="AY564" s="238" t="s">
        <v>116</v>
      </c>
    </row>
    <row r="565" s="1" customFormat="1" ht="16.5" customHeight="1">
      <c r="B565" s="39"/>
      <c r="C565" s="271" t="s">
        <v>757</v>
      </c>
      <c r="D565" s="271" t="s">
        <v>369</v>
      </c>
      <c r="E565" s="272" t="s">
        <v>758</v>
      </c>
      <c r="F565" s="273" t="s">
        <v>759</v>
      </c>
      <c r="G565" s="274" t="s">
        <v>554</v>
      </c>
      <c r="H565" s="275">
        <v>4</v>
      </c>
      <c r="I565" s="276"/>
      <c r="J565" s="277">
        <f>ROUND(I565*H565,2)</f>
        <v>0</v>
      </c>
      <c r="K565" s="273" t="s">
        <v>122</v>
      </c>
      <c r="L565" s="278"/>
      <c r="M565" s="279" t="s">
        <v>19</v>
      </c>
      <c r="N565" s="280" t="s">
        <v>44</v>
      </c>
      <c r="O565" s="84"/>
      <c r="P565" s="221">
        <f>O565*H565</f>
        <v>0</v>
      </c>
      <c r="Q565" s="221">
        <v>0.048000000000000001</v>
      </c>
      <c r="R565" s="221">
        <f>Q565*H565</f>
        <v>0.192</v>
      </c>
      <c r="S565" s="221">
        <v>0</v>
      </c>
      <c r="T565" s="222">
        <f>S565*H565</f>
        <v>0</v>
      </c>
      <c r="AR565" s="223" t="s">
        <v>160</v>
      </c>
      <c r="AT565" s="223" t="s">
        <v>369</v>
      </c>
      <c r="AU565" s="223" t="s">
        <v>82</v>
      </c>
      <c r="AY565" s="18" t="s">
        <v>116</v>
      </c>
      <c r="BE565" s="224">
        <f>IF(N565="základní",J565,0)</f>
        <v>0</v>
      </c>
      <c r="BF565" s="224">
        <f>IF(N565="snížená",J565,0)</f>
        <v>0</v>
      </c>
      <c r="BG565" s="224">
        <f>IF(N565="zákl. přenesená",J565,0)</f>
        <v>0</v>
      </c>
      <c r="BH565" s="224">
        <f>IF(N565="sníž. přenesená",J565,0)</f>
        <v>0</v>
      </c>
      <c r="BI565" s="224">
        <f>IF(N565="nulová",J565,0)</f>
        <v>0</v>
      </c>
      <c r="BJ565" s="18" t="s">
        <v>80</v>
      </c>
      <c r="BK565" s="224">
        <f>ROUND(I565*H565,2)</f>
        <v>0</v>
      </c>
      <c r="BL565" s="18" t="s">
        <v>123</v>
      </c>
      <c r="BM565" s="223" t="s">
        <v>760</v>
      </c>
    </row>
    <row r="566" s="14" customFormat="1">
      <c r="B566" s="250"/>
      <c r="C566" s="251"/>
      <c r="D566" s="225" t="s">
        <v>127</v>
      </c>
      <c r="E566" s="252" t="s">
        <v>19</v>
      </c>
      <c r="F566" s="253" t="s">
        <v>557</v>
      </c>
      <c r="G566" s="251"/>
      <c r="H566" s="252" t="s">
        <v>19</v>
      </c>
      <c r="I566" s="254"/>
      <c r="J566" s="251"/>
      <c r="K566" s="251"/>
      <c r="L566" s="255"/>
      <c r="M566" s="256"/>
      <c r="N566" s="257"/>
      <c r="O566" s="257"/>
      <c r="P566" s="257"/>
      <c r="Q566" s="257"/>
      <c r="R566" s="257"/>
      <c r="S566" s="257"/>
      <c r="T566" s="258"/>
      <c r="AT566" s="259" t="s">
        <v>127</v>
      </c>
      <c r="AU566" s="259" t="s">
        <v>82</v>
      </c>
      <c r="AV566" s="14" t="s">
        <v>80</v>
      </c>
      <c r="AW566" s="14" t="s">
        <v>34</v>
      </c>
      <c r="AX566" s="14" t="s">
        <v>73</v>
      </c>
      <c r="AY566" s="259" t="s">
        <v>116</v>
      </c>
    </row>
    <row r="567" s="12" customFormat="1">
      <c r="B567" s="228"/>
      <c r="C567" s="229"/>
      <c r="D567" s="225" t="s">
        <v>127</v>
      </c>
      <c r="E567" s="230" t="s">
        <v>19</v>
      </c>
      <c r="F567" s="231" t="s">
        <v>123</v>
      </c>
      <c r="G567" s="229"/>
      <c r="H567" s="232">
        <v>4</v>
      </c>
      <c r="I567" s="233"/>
      <c r="J567" s="229"/>
      <c r="K567" s="229"/>
      <c r="L567" s="234"/>
      <c r="M567" s="235"/>
      <c r="N567" s="236"/>
      <c r="O567" s="236"/>
      <c r="P567" s="236"/>
      <c r="Q567" s="236"/>
      <c r="R567" s="236"/>
      <c r="S567" s="236"/>
      <c r="T567" s="237"/>
      <c r="AT567" s="238" t="s">
        <v>127</v>
      </c>
      <c r="AU567" s="238" t="s">
        <v>82</v>
      </c>
      <c r="AV567" s="12" t="s">
        <v>82</v>
      </c>
      <c r="AW567" s="12" t="s">
        <v>34</v>
      </c>
      <c r="AX567" s="12" t="s">
        <v>80</v>
      </c>
      <c r="AY567" s="238" t="s">
        <v>116</v>
      </c>
    </row>
    <row r="568" s="1" customFormat="1" ht="24" customHeight="1">
      <c r="B568" s="39"/>
      <c r="C568" s="212" t="s">
        <v>761</v>
      </c>
      <c r="D568" s="212" t="s">
        <v>118</v>
      </c>
      <c r="E568" s="213" t="s">
        <v>762</v>
      </c>
      <c r="F568" s="214" t="s">
        <v>763</v>
      </c>
      <c r="G568" s="215" t="s">
        <v>554</v>
      </c>
      <c r="H568" s="216">
        <v>8</v>
      </c>
      <c r="I568" s="217"/>
      <c r="J568" s="218">
        <f>ROUND(I568*H568,2)</f>
        <v>0</v>
      </c>
      <c r="K568" s="214" t="s">
        <v>122</v>
      </c>
      <c r="L568" s="44"/>
      <c r="M568" s="219" t="s">
        <v>19</v>
      </c>
      <c r="N568" s="220" t="s">
        <v>44</v>
      </c>
      <c r="O568" s="84"/>
      <c r="P568" s="221">
        <f>O568*H568</f>
        <v>0</v>
      </c>
      <c r="Q568" s="221">
        <v>0.00165</v>
      </c>
      <c r="R568" s="221">
        <f>Q568*H568</f>
        <v>0.0132</v>
      </c>
      <c r="S568" s="221">
        <v>0</v>
      </c>
      <c r="T568" s="222">
        <f>S568*H568</f>
        <v>0</v>
      </c>
      <c r="AR568" s="223" t="s">
        <v>123</v>
      </c>
      <c r="AT568" s="223" t="s">
        <v>118</v>
      </c>
      <c r="AU568" s="223" t="s">
        <v>82</v>
      </c>
      <c r="AY568" s="18" t="s">
        <v>116</v>
      </c>
      <c r="BE568" s="224">
        <f>IF(N568="základní",J568,0)</f>
        <v>0</v>
      </c>
      <c r="BF568" s="224">
        <f>IF(N568="snížená",J568,0)</f>
        <v>0</v>
      </c>
      <c r="BG568" s="224">
        <f>IF(N568="zákl. přenesená",J568,0)</f>
        <v>0</v>
      </c>
      <c r="BH568" s="224">
        <f>IF(N568="sníž. přenesená",J568,0)</f>
        <v>0</v>
      </c>
      <c r="BI568" s="224">
        <f>IF(N568="nulová",J568,0)</f>
        <v>0</v>
      </c>
      <c r="BJ568" s="18" t="s">
        <v>80</v>
      </c>
      <c r="BK568" s="224">
        <f>ROUND(I568*H568,2)</f>
        <v>0</v>
      </c>
      <c r="BL568" s="18" t="s">
        <v>123</v>
      </c>
      <c r="BM568" s="223" t="s">
        <v>764</v>
      </c>
    </row>
    <row r="569" s="1" customFormat="1">
      <c r="B569" s="39"/>
      <c r="C569" s="40"/>
      <c r="D569" s="225" t="s">
        <v>125</v>
      </c>
      <c r="E569" s="40"/>
      <c r="F569" s="226" t="s">
        <v>709</v>
      </c>
      <c r="G569" s="40"/>
      <c r="H569" s="40"/>
      <c r="I569" s="136"/>
      <c r="J569" s="40"/>
      <c r="K569" s="40"/>
      <c r="L569" s="44"/>
      <c r="M569" s="227"/>
      <c r="N569" s="84"/>
      <c r="O569" s="84"/>
      <c r="P569" s="84"/>
      <c r="Q569" s="84"/>
      <c r="R569" s="84"/>
      <c r="S569" s="84"/>
      <c r="T569" s="85"/>
      <c r="AT569" s="18" t="s">
        <v>125</v>
      </c>
      <c r="AU569" s="18" t="s">
        <v>82</v>
      </c>
    </row>
    <row r="570" s="14" customFormat="1">
      <c r="B570" s="250"/>
      <c r="C570" s="251"/>
      <c r="D570" s="225" t="s">
        <v>127</v>
      </c>
      <c r="E570" s="252" t="s">
        <v>19</v>
      </c>
      <c r="F570" s="253" t="s">
        <v>557</v>
      </c>
      <c r="G570" s="251"/>
      <c r="H570" s="252" t="s">
        <v>19</v>
      </c>
      <c r="I570" s="254"/>
      <c r="J570" s="251"/>
      <c r="K570" s="251"/>
      <c r="L570" s="255"/>
      <c r="M570" s="256"/>
      <c r="N570" s="257"/>
      <c r="O570" s="257"/>
      <c r="P570" s="257"/>
      <c r="Q570" s="257"/>
      <c r="R570" s="257"/>
      <c r="S570" s="257"/>
      <c r="T570" s="258"/>
      <c r="AT570" s="259" t="s">
        <v>127</v>
      </c>
      <c r="AU570" s="259" t="s">
        <v>82</v>
      </c>
      <c r="AV570" s="14" t="s">
        <v>80</v>
      </c>
      <c r="AW570" s="14" t="s">
        <v>34</v>
      </c>
      <c r="AX570" s="14" t="s">
        <v>73</v>
      </c>
      <c r="AY570" s="259" t="s">
        <v>116</v>
      </c>
    </row>
    <row r="571" s="12" customFormat="1">
      <c r="B571" s="228"/>
      <c r="C571" s="229"/>
      <c r="D571" s="225" t="s">
        <v>127</v>
      </c>
      <c r="E571" s="230" t="s">
        <v>19</v>
      </c>
      <c r="F571" s="231" t="s">
        <v>160</v>
      </c>
      <c r="G571" s="229"/>
      <c r="H571" s="232">
        <v>8</v>
      </c>
      <c r="I571" s="233"/>
      <c r="J571" s="229"/>
      <c r="K571" s="229"/>
      <c r="L571" s="234"/>
      <c r="M571" s="235"/>
      <c r="N571" s="236"/>
      <c r="O571" s="236"/>
      <c r="P571" s="236"/>
      <c r="Q571" s="236"/>
      <c r="R571" s="236"/>
      <c r="S571" s="236"/>
      <c r="T571" s="237"/>
      <c r="AT571" s="238" t="s">
        <v>127</v>
      </c>
      <c r="AU571" s="238" t="s">
        <v>82</v>
      </c>
      <c r="AV571" s="12" t="s">
        <v>82</v>
      </c>
      <c r="AW571" s="12" t="s">
        <v>34</v>
      </c>
      <c r="AX571" s="12" t="s">
        <v>80</v>
      </c>
      <c r="AY571" s="238" t="s">
        <v>116</v>
      </c>
    </row>
    <row r="572" s="1" customFormat="1" ht="16.5" customHeight="1">
      <c r="B572" s="39"/>
      <c r="C572" s="271" t="s">
        <v>765</v>
      </c>
      <c r="D572" s="271" t="s">
        <v>369</v>
      </c>
      <c r="E572" s="272" t="s">
        <v>766</v>
      </c>
      <c r="F572" s="273" t="s">
        <v>767</v>
      </c>
      <c r="G572" s="274" t="s">
        <v>554</v>
      </c>
      <c r="H572" s="275">
        <v>8</v>
      </c>
      <c r="I572" s="276"/>
      <c r="J572" s="277">
        <f>ROUND(I572*H572,2)</f>
        <v>0</v>
      </c>
      <c r="K572" s="273" t="s">
        <v>122</v>
      </c>
      <c r="L572" s="278"/>
      <c r="M572" s="279" t="s">
        <v>19</v>
      </c>
      <c r="N572" s="280" t="s">
        <v>44</v>
      </c>
      <c r="O572" s="84"/>
      <c r="P572" s="221">
        <f>O572*H572</f>
        <v>0</v>
      </c>
      <c r="Q572" s="221">
        <v>0.023</v>
      </c>
      <c r="R572" s="221">
        <f>Q572*H572</f>
        <v>0.184</v>
      </c>
      <c r="S572" s="221">
        <v>0</v>
      </c>
      <c r="T572" s="222">
        <f>S572*H572</f>
        <v>0</v>
      </c>
      <c r="AR572" s="223" t="s">
        <v>160</v>
      </c>
      <c r="AT572" s="223" t="s">
        <v>369</v>
      </c>
      <c r="AU572" s="223" t="s">
        <v>82</v>
      </c>
      <c r="AY572" s="18" t="s">
        <v>116</v>
      </c>
      <c r="BE572" s="224">
        <f>IF(N572="základní",J572,0)</f>
        <v>0</v>
      </c>
      <c r="BF572" s="224">
        <f>IF(N572="snížená",J572,0)</f>
        <v>0</v>
      </c>
      <c r="BG572" s="224">
        <f>IF(N572="zákl. přenesená",J572,0)</f>
        <v>0</v>
      </c>
      <c r="BH572" s="224">
        <f>IF(N572="sníž. přenesená",J572,0)</f>
        <v>0</v>
      </c>
      <c r="BI572" s="224">
        <f>IF(N572="nulová",J572,0)</f>
        <v>0</v>
      </c>
      <c r="BJ572" s="18" t="s">
        <v>80</v>
      </c>
      <c r="BK572" s="224">
        <f>ROUND(I572*H572,2)</f>
        <v>0</v>
      </c>
      <c r="BL572" s="18" t="s">
        <v>123</v>
      </c>
      <c r="BM572" s="223" t="s">
        <v>768</v>
      </c>
    </row>
    <row r="573" s="14" customFormat="1">
      <c r="B573" s="250"/>
      <c r="C573" s="251"/>
      <c r="D573" s="225" t="s">
        <v>127</v>
      </c>
      <c r="E573" s="252" t="s">
        <v>19</v>
      </c>
      <c r="F573" s="253" t="s">
        <v>435</v>
      </c>
      <c r="G573" s="251"/>
      <c r="H573" s="252" t="s">
        <v>19</v>
      </c>
      <c r="I573" s="254"/>
      <c r="J573" s="251"/>
      <c r="K573" s="251"/>
      <c r="L573" s="255"/>
      <c r="M573" s="256"/>
      <c r="N573" s="257"/>
      <c r="O573" s="257"/>
      <c r="P573" s="257"/>
      <c r="Q573" s="257"/>
      <c r="R573" s="257"/>
      <c r="S573" s="257"/>
      <c r="T573" s="258"/>
      <c r="AT573" s="259" t="s">
        <v>127</v>
      </c>
      <c r="AU573" s="259" t="s">
        <v>82</v>
      </c>
      <c r="AV573" s="14" t="s">
        <v>80</v>
      </c>
      <c r="AW573" s="14" t="s">
        <v>34</v>
      </c>
      <c r="AX573" s="14" t="s">
        <v>73</v>
      </c>
      <c r="AY573" s="259" t="s">
        <v>116</v>
      </c>
    </row>
    <row r="574" s="12" customFormat="1">
      <c r="B574" s="228"/>
      <c r="C574" s="229"/>
      <c r="D574" s="225" t="s">
        <v>127</v>
      </c>
      <c r="E574" s="230" t="s">
        <v>19</v>
      </c>
      <c r="F574" s="231" t="s">
        <v>160</v>
      </c>
      <c r="G574" s="229"/>
      <c r="H574" s="232">
        <v>8</v>
      </c>
      <c r="I574" s="233"/>
      <c r="J574" s="229"/>
      <c r="K574" s="229"/>
      <c r="L574" s="234"/>
      <c r="M574" s="235"/>
      <c r="N574" s="236"/>
      <c r="O574" s="236"/>
      <c r="P574" s="236"/>
      <c r="Q574" s="236"/>
      <c r="R574" s="236"/>
      <c r="S574" s="236"/>
      <c r="T574" s="237"/>
      <c r="AT574" s="238" t="s">
        <v>127</v>
      </c>
      <c r="AU574" s="238" t="s">
        <v>82</v>
      </c>
      <c r="AV574" s="12" t="s">
        <v>82</v>
      </c>
      <c r="AW574" s="12" t="s">
        <v>34</v>
      </c>
      <c r="AX574" s="12" t="s">
        <v>80</v>
      </c>
      <c r="AY574" s="238" t="s">
        <v>116</v>
      </c>
    </row>
    <row r="575" s="1" customFormat="1" ht="16.5" customHeight="1">
      <c r="B575" s="39"/>
      <c r="C575" s="271" t="s">
        <v>769</v>
      </c>
      <c r="D575" s="271" t="s">
        <v>369</v>
      </c>
      <c r="E575" s="272" t="s">
        <v>770</v>
      </c>
      <c r="F575" s="273" t="s">
        <v>771</v>
      </c>
      <c r="G575" s="274" t="s">
        <v>554</v>
      </c>
      <c r="H575" s="275">
        <v>8</v>
      </c>
      <c r="I575" s="276"/>
      <c r="J575" s="277">
        <f>ROUND(I575*H575,2)</f>
        <v>0</v>
      </c>
      <c r="K575" s="273" t="s">
        <v>19</v>
      </c>
      <c r="L575" s="278"/>
      <c r="M575" s="279" t="s">
        <v>19</v>
      </c>
      <c r="N575" s="280" t="s">
        <v>44</v>
      </c>
      <c r="O575" s="84"/>
      <c r="P575" s="221">
        <f>O575*H575</f>
        <v>0</v>
      </c>
      <c r="Q575" s="221">
        <v>0.0060000000000000001</v>
      </c>
      <c r="R575" s="221">
        <f>Q575*H575</f>
        <v>0.048000000000000001</v>
      </c>
      <c r="S575" s="221">
        <v>0</v>
      </c>
      <c r="T575" s="222">
        <f>S575*H575</f>
        <v>0</v>
      </c>
      <c r="AR575" s="223" t="s">
        <v>160</v>
      </c>
      <c r="AT575" s="223" t="s">
        <v>369</v>
      </c>
      <c r="AU575" s="223" t="s">
        <v>82</v>
      </c>
      <c r="AY575" s="18" t="s">
        <v>116</v>
      </c>
      <c r="BE575" s="224">
        <f>IF(N575="základní",J575,0)</f>
        <v>0</v>
      </c>
      <c r="BF575" s="224">
        <f>IF(N575="snížená",J575,0)</f>
        <v>0</v>
      </c>
      <c r="BG575" s="224">
        <f>IF(N575="zákl. přenesená",J575,0)</f>
        <v>0</v>
      </c>
      <c r="BH575" s="224">
        <f>IF(N575="sníž. přenesená",J575,0)</f>
        <v>0</v>
      </c>
      <c r="BI575" s="224">
        <f>IF(N575="nulová",J575,0)</f>
        <v>0</v>
      </c>
      <c r="BJ575" s="18" t="s">
        <v>80</v>
      </c>
      <c r="BK575" s="224">
        <f>ROUND(I575*H575,2)</f>
        <v>0</v>
      </c>
      <c r="BL575" s="18" t="s">
        <v>123</v>
      </c>
      <c r="BM575" s="223" t="s">
        <v>772</v>
      </c>
    </row>
    <row r="576" s="14" customFormat="1">
      <c r="B576" s="250"/>
      <c r="C576" s="251"/>
      <c r="D576" s="225" t="s">
        <v>127</v>
      </c>
      <c r="E576" s="252" t="s">
        <v>19</v>
      </c>
      <c r="F576" s="253" t="s">
        <v>435</v>
      </c>
      <c r="G576" s="251"/>
      <c r="H576" s="252" t="s">
        <v>19</v>
      </c>
      <c r="I576" s="254"/>
      <c r="J576" s="251"/>
      <c r="K576" s="251"/>
      <c r="L576" s="255"/>
      <c r="M576" s="256"/>
      <c r="N576" s="257"/>
      <c r="O576" s="257"/>
      <c r="P576" s="257"/>
      <c r="Q576" s="257"/>
      <c r="R576" s="257"/>
      <c r="S576" s="257"/>
      <c r="T576" s="258"/>
      <c r="AT576" s="259" t="s">
        <v>127</v>
      </c>
      <c r="AU576" s="259" t="s">
        <v>82</v>
      </c>
      <c r="AV576" s="14" t="s">
        <v>80</v>
      </c>
      <c r="AW576" s="14" t="s">
        <v>34</v>
      </c>
      <c r="AX576" s="14" t="s">
        <v>73</v>
      </c>
      <c r="AY576" s="259" t="s">
        <v>116</v>
      </c>
    </row>
    <row r="577" s="12" customFormat="1">
      <c r="B577" s="228"/>
      <c r="C577" s="229"/>
      <c r="D577" s="225" t="s">
        <v>127</v>
      </c>
      <c r="E577" s="230" t="s">
        <v>19</v>
      </c>
      <c r="F577" s="231" t="s">
        <v>160</v>
      </c>
      <c r="G577" s="229"/>
      <c r="H577" s="232">
        <v>8</v>
      </c>
      <c r="I577" s="233"/>
      <c r="J577" s="229"/>
      <c r="K577" s="229"/>
      <c r="L577" s="234"/>
      <c r="M577" s="235"/>
      <c r="N577" s="236"/>
      <c r="O577" s="236"/>
      <c r="P577" s="236"/>
      <c r="Q577" s="236"/>
      <c r="R577" s="236"/>
      <c r="S577" s="236"/>
      <c r="T577" s="237"/>
      <c r="AT577" s="238" t="s">
        <v>127</v>
      </c>
      <c r="AU577" s="238" t="s">
        <v>82</v>
      </c>
      <c r="AV577" s="12" t="s">
        <v>82</v>
      </c>
      <c r="AW577" s="12" t="s">
        <v>34</v>
      </c>
      <c r="AX577" s="12" t="s">
        <v>80</v>
      </c>
      <c r="AY577" s="238" t="s">
        <v>116</v>
      </c>
    </row>
    <row r="578" s="1" customFormat="1" ht="24" customHeight="1">
      <c r="B578" s="39"/>
      <c r="C578" s="212" t="s">
        <v>773</v>
      </c>
      <c r="D578" s="212" t="s">
        <v>118</v>
      </c>
      <c r="E578" s="213" t="s">
        <v>774</v>
      </c>
      <c r="F578" s="214" t="s">
        <v>775</v>
      </c>
      <c r="G578" s="215" t="s">
        <v>554</v>
      </c>
      <c r="H578" s="216">
        <v>24</v>
      </c>
      <c r="I578" s="217"/>
      <c r="J578" s="218">
        <f>ROUND(I578*H578,2)</f>
        <v>0</v>
      </c>
      <c r="K578" s="214" t="s">
        <v>122</v>
      </c>
      <c r="L578" s="44"/>
      <c r="M578" s="219" t="s">
        <v>19</v>
      </c>
      <c r="N578" s="220" t="s">
        <v>44</v>
      </c>
      <c r="O578" s="84"/>
      <c r="P578" s="221">
        <f>O578*H578</f>
        <v>0</v>
      </c>
      <c r="Q578" s="221">
        <v>0</v>
      </c>
      <c r="R578" s="221">
        <f>Q578*H578</f>
        <v>0</v>
      </c>
      <c r="S578" s="221">
        <v>0</v>
      </c>
      <c r="T578" s="222">
        <f>S578*H578</f>
        <v>0</v>
      </c>
      <c r="AR578" s="223" t="s">
        <v>123</v>
      </c>
      <c r="AT578" s="223" t="s">
        <v>118</v>
      </c>
      <c r="AU578" s="223" t="s">
        <v>82</v>
      </c>
      <c r="AY578" s="18" t="s">
        <v>116</v>
      </c>
      <c r="BE578" s="224">
        <f>IF(N578="základní",J578,0)</f>
        <v>0</v>
      </c>
      <c r="BF578" s="224">
        <f>IF(N578="snížená",J578,0)</f>
        <v>0</v>
      </c>
      <c r="BG578" s="224">
        <f>IF(N578="zákl. přenesená",J578,0)</f>
        <v>0</v>
      </c>
      <c r="BH578" s="224">
        <f>IF(N578="sníž. přenesená",J578,0)</f>
        <v>0</v>
      </c>
      <c r="BI578" s="224">
        <f>IF(N578="nulová",J578,0)</f>
        <v>0</v>
      </c>
      <c r="BJ578" s="18" t="s">
        <v>80</v>
      </c>
      <c r="BK578" s="224">
        <f>ROUND(I578*H578,2)</f>
        <v>0</v>
      </c>
      <c r="BL578" s="18" t="s">
        <v>123</v>
      </c>
      <c r="BM578" s="223" t="s">
        <v>776</v>
      </c>
    </row>
    <row r="579" s="1" customFormat="1">
      <c r="B579" s="39"/>
      <c r="C579" s="40"/>
      <c r="D579" s="225" t="s">
        <v>125</v>
      </c>
      <c r="E579" s="40"/>
      <c r="F579" s="226" t="s">
        <v>709</v>
      </c>
      <c r="G579" s="40"/>
      <c r="H579" s="40"/>
      <c r="I579" s="136"/>
      <c r="J579" s="40"/>
      <c r="K579" s="40"/>
      <c r="L579" s="44"/>
      <c r="M579" s="227"/>
      <c r="N579" s="84"/>
      <c r="O579" s="84"/>
      <c r="P579" s="84"/>
      <c r="Q579" s="84"/>
      <c r="R579" s="84"/>
      <c r="S579" s="84"/>
      <c r="T579" s="85"/>
      <c r="AT579" s="18" t="s">
        <v>125</v>
      </c>
      <c r="AU579" s="18" t="s">
        <v>82</v>
      </c>
    </row>
    <row r="580" s="14" customFormat="1">
      <c r="B580" s="250"/>
      <c r="C580" s="251"/>
      <c r="D580" s="225" t="s">
        <v>127</v>
      </c>
      <c r="E580" s="252" t="s">
        <v>19</v>
      </c>
      <c r="F580" s="253" t="s">
        <v>557</v>
      </c>
      <c r="G580" s="251"/>
      <c r="H580" s="252" t="s">
        <v>19</v>
      </c>
      <c r="I580" s="254"/>
      <c r="J580" s="251"/>
      <c r="K580" s="251"/>
      <c r="L580" s="255"/>
      <c r="M580" s="256"/>
      <c r="N580" s="257"/>
      <c r="O580" s="257"/>
      <c r="P580" s="257"/>
      <c r="Q580" s="257"/>
      <c r="R580" s="257"/>
      <c r="S580" s="257"/>
      <c r="T580" s="258"/>
      <c r="AT580" s="259" t="s">
        <v>127</v>
      </c>
      <c r="AU580" s="259" t="s">
        <v>82</v>
      </c>
      <c r="AV580" s="14" t="s">
        <v>80</v>
      </c>
      <c r="AW580" s="14" t="s">
        <v>34</v>
      </c>
      <c r="AX580" s="14" t="s">
        <v>73</v>
      </c>
      <c r="AY580" s="259" t="s">
        <v>116</v>
      </c>
    </row>
    <row r="581" s="12" customFormat="1">
      <c r="B581" s="228"/>
      <c r="C581" s="229"/>
      <c r="D581" s="225" t="s">
        <v>127</v>
      </c>
      <c r="E581" s="230" t="s">
        <v>19</v>
      </c>
      <c r="F581" s="231" t="s">
        <v>263</v>
      </c>
      <c r="G581" s="229"/>
      <c r="H581" s="232">
        <v>24</v>
      </c>
      <c r="I581" s="233"/>
      <c r="J581" s="229"/>
      <c r="K581" s="229"/>
      <c r="L581" s="234"/>
      <c r="M581" s="235"/>
      <c r="N581" s="236"/>
      <c r="O581" s="236"/>
      <c r="P581" s="236"/>
      <c r="Q581" s="236"/>
      <c r="R581" s="236"/>
      <c r="S581" s="236"/>
      <c r="T581" s="237"/>
      <c r="AT581" s="238" t="s">
        <v>127</v>
      </c>
      <c r="AU581" s="238" t="s">
        <v>82</v>
      </c>
      <c r="AV581" s="12" t="s">
        <v>82</v>
      </c>
      <c r="AW581" s="12" t="s">
        <v>34</v>
      </c>
      <c r="AX581" s="12" t="s">
        <v>80</v>
      </c>
      <c r="AY581" s="238" t="s">
        <v>116</v>
      </c>
    </row>
    <row r="582" s="1" customFormat="1" ht="16.5" customHeight="1">
      <c r="B582" s="39"/>
      <c r="C582" s="271" t="s">
        <v>777</v>
      </c>
      <c r="D582" s="271" t="s">
        <v>369</v>
      </c>
      <c r="E582" s="272" t="s">
        <v>778</v>
      </c>
      <c r="F582" s="273" t="s">
        <v>779</v>
      </c>
      <c r="G582" s="274" t="s">
        <v>554</v>
      </c>
      <c r="H582" s="275">
        <v>24</v>
      </c>
      <c r="I582" s="276"/>
      <c r="J582" s="277">
        <f>ROUND(I582*H582,2)</f>
        <v>0</v>
      </c>
      <c r="K582" s="273" t="s">
        <v>122</v>
      </c>
      <c r="L582" s="278"/>
      <c r="M582" s="279" t="s">
        <v>19</v>
      </c>
      <c r="N582" s="280" t="s">
        <v>44</v>
      </c>
      <c r="O582" s="84"/>
      <c r="P582" s="221">
        <f>O582*H582</f>
        <v>0</v>
      </c>
      <c r="Q582" s="221">
        <v>0.0035999999999999999</v>
      </c>
      <c r="R582" s="221">
        <f>Q582*H582</f>
        <v>0.086400000000000005</v>
      </c>
      <c r="S582" s="221">
        <v>0</v>
      </c>
      <c r="T582" s="222">
        <f>S582*H582</f>
        <v>0</v>
      </c>
      <c r="AR582" s="223" t="s">
        <v>160</v>
      </c>
      <c r="AT582" s="223" t="s">
        <v>369</v>
      </c>
      <c r="AU582" s="223" t="s">
        <v>82</v>
      </c>
      <c r="AY582" s="18" t="s">
        <v>116</v>
      </c>
      <c r="BE582" s="224">
        <f>IF(N582="základní",J582,0)</f>
        <v>0</v>
      </c>
      <c r="BF582" s="224">
        <f>IF(N582="snížená",J582,0)</f>
        <v>0</v>
      </c>
      <c r="BG582" s="224">
        <f>IF(N582="zákl. přenesená",J582,0)</f>
        <v>0</v>
      </c>
      <c r="BH582" s="224">
        <f>IF(N582="sníž. přenesená",J582,0)</f>
        <v>0</v>
      </c>
      <c r="BI582" s="224">
        <f>IF(N582="nulová",J582,0)</f>
        <v>0</v>
      </c>
      <c r="BJ582" s="18" t="s">
        <v>80</v>
      </c>
      <c r="BK582" s="224">
        <f>ROUND(I582*H582,2)</f>
        <v>0</v>
      </c>
      <c r="BL582" s="18" t="s">
        <v>123</v>
      </c>
      <c r="BM582" s="223" t="s">
        <v>780</v>
      </c>
    </row>
    <row r="583" s="14" customFormat="1">
      <c r="B583" s="250"/>
      <c r="C583" s="251"/>
      <c r="D583" s="225" t="s">
        <v>127</v>
      </c>
      <c r="E583" s="252" t="s">
        <v>19</v>
      </c>
      <c r="F583" s="253" t="s">
        <v>557</v>
      </c>
      <c r="G583" s="251"/>
      <c r="H583" s="252" t="s">
        <v>19</v>
      </c>
      <c r="I583" s="254"/>
      <c r="J583" s="251"/>
      <c r="K583" s="251"/>
      <c r="L583" s="255"/>
      <c r="M583" s="256"/>
      <c r="N583" s="257"/>
      <c r="O583" s="257"/>
      <c r="P583" s="257"/>
      <c r="Q583" s="257"/>
      <c r="R583" s="257"/>
      <c r="S583" s="257"/>
      <c r="T583" s="258"/>
      <c r="AT583" s="259" t="s">
        <v>127</v>
      </c>
      <c r="AU583" s="259" t="s">
        <v>82</v>
      </c>
      <c r="AV583" s="14" t="s">
        <v>80</v>
      </c>
      <c r="AW583" s="14" t="s">
        <v>34</v>
      </c>
      <c r="AX583" s="14" t="s">
        <v>73</v>
      </c>
      <c r="AY583" s="259" t="s">
        <v>116</v>
      </c>
    </row>
    <row r="584" s="14" customFormat="1">
      <c r="B584" s="250"/>
      <c r="C584" s="251"/>
      <c r="D584" s="225" t="s">
        <v>127</v>
      </c>
      <c r="E584" s="252" t="s">
        <v>19</v>
      </c>
      <c r="F584" s="253" t="s">
        <v>781</v>
      </c>
      <c r="G584" s="251"/>
      <c r="H584" s="252" t="s">
        <v>19</v>
      </c>
      <c r="I584" s="254"/>
      <c r="J584" s="251"/>
      <c r="K584" s="251"/>
      <c r="L584" s="255"/>
      <c r="M584" s="256"/>
      <c r="N584" s="257"/>
      <c r="O584" s="257"/>
      <c r="P584" s="257"/>
      <c r="Q584" s="257"/>
      <c r="R584" s="257"/>
      <c r="S584" s="257"/>
      <c r="T584" s="258"/>
      <c r="AT584" s="259" t="s">
        <v>127</v>
      </c>
      <c r="AU584" s="259" t="s">
        <v>82</v>
      </c>
      <c r="AV584" s="14" t="s">
        <v>80</v>
      </c>
      <c r="AW584" s="14" t="s">
        <v>34</v>
      </c>
      <c r="AX584" s="14" t="s">
        <v>73</v>
      </c>
      <c r="AY584" s="259" t="s">
        <v>116</v>
      </c>
    </row>
    <row r="585" s="12" customFormat="1">
      <c r="B585" s="228"/>
      <c r="C585" s="229"/>
      <c r="D585" s="225" t="s">
        <v>127</v>
      </c>
      <c r="E585" s="230" t="s">
        <v>19</v>
      </c>
      <c r="F585" s="231" t="s">
        <v>263</v>
      </c>
      <c r="G585" s="229"/>
      <c r="H585" s="232">
        <v>24</v>
      </c>
      <c r="I585" s="233"/>
      <c r="J585" s="229"/>
      <c r="K585" s="229"/>
      <c r="L585" s="234"/>
      <c r="M585" s="235"/>
      <c r="N585" s="236"/>
      <c r="O585" s="236"/>
      <c r="P585" s="236"/>
      <c r="Q585" s="236"/>
      <c r="R585" s="236"/>
      <c r="S585" s="236"/>
      <c r="T585" s="237"/>
      <c r="AT585" s="238" t="s">
        <v>127</v>
      </c>
      <c r="AU585" s="238" t="s">
        <v>82</v>
      </c>
      <c r="AV585" s="12" t="s">
        <v>82</v>
      </c>
      <c r="AW585" s="12" t="s">
        <v>34</v>
      </c>
      <c r="AX585" s="12" t="s">
        <v>80</v>
      </c>
      <c r="AY585" s="238" t="s">
        <v>116</v>
      </c>
    </row>
    <row r="586" s="1" customFormat="1" ht="16.5" customHeight="1">
      <c r="B586" s="39"/>
      <c r="C586" s="212" t="s">
        <v>782</v>
      </c>
      <c r="D586" s="212" t="s">
        <v>118</v>
      </c>
      <c r="E586" s="213" t="s">
        <v>783</v>
      </c>
      <c r="F586" s="214" t="s">
        <v>784</v>
      </c>
      <c r="G586" s="215" t="s">
        <v>189</v>
      </c>
      <c r="H586" s="216">
        <v>44</v>
      </c>
      <c r="I586" s="217"/>
      <c r="J586" s="218">
        <f>ROUND(I586*H586,2)</f>
        <v>0</v>
      </c>
      <c r="K586" s="214" t="s">
        <v>122</v>
      </c>
      <c r="L586" s="44"/>
      <c r="M586" s="219" t="s">
        <v>19</v>
      </c>
      <c r="N586" s="220" t="s">
        <v>44</v>
      </c>
      <c r="O586" s="84"/>
      <c r="P586" s="221">
        <f>O586*H586</f>
        <v>0</v>
      </c>
      <c r="Q586" s="221">
        <v>0</v>
      </c>
      <c r="R586" s="221">
        <f>Q586*H586</f>
        <v>0</v>
      </c>
      <c r="S586" s="221">
        <v>0</v>
      </c>
      <c r="T586" s="222">
        <f>S586*H586</f>
        <v>0</v>
      </c>
      <c r="AR586" s="223" t="s">
        <v>123</v>
      </c>
      <c r="AT586" s="223" t="s">
        <v>118</v>
      </c>
      <c r="AU586" s="223" t="s">
        <v>82</v>
      </c>
      <c r="AY586" s="18" t="s">
        <v>116</v>
      </c>
      <c r="BE586" s="224">
        <f>IF(N586="základní",J586,0)</f>
        <v>0</v>
      </c>
      <c r="BF586" s="224">
        <f>IF(N586="snížená",J586,0)</f>
        <v>0</v>
      </c>
      <c r="BG586" s="224">
        <f>IF(N586="zákl. přenesená",J586,0)</f>
        <v>0</v>
      </c>
      <c r="BH586" s="224">
        <f>IF(N586="sníž. přenesená",J586,0)</f>
        <v>0</v>
      </c>
      <c r="BI586" s="224">
        <f>IF(N586="nulová",J586,0)</f>
        <v>0</v>
      </c>
      <c r="BJ586" s="18" t="s">
        <v>80</v>
      </c>
      <c r="BK586" s="224">
        <f>ROUND(I586*H586,2)</f>
        <v>0</v>
      </c>
      <c r="BL586" s="18" t="s">
        <v>123</v>
      </c>
      <c r="BM586" s="223" t="s">
        <v>785</v>
      </c>
    </row>
    <row r="587" s="1" customFormat="1">
      <c r="B587" s="39"/>
      <c r="C587" s="40"/>
      <c r="D587" s="225" t="s">
        <v>125</v>
      </c>
      <c r="E587" s="40"/>
      <c r="F587" s="226" t="s">
        <v>786</v>
      </c>
      <c r="G587" s="40"/>
      <c r="H587" s="40"/>
      <c r="I587" s="136"/>
      <c r="J587" s="40"/>
      <c r="K587" s="40"/>
      <c r="L587" s="44"/>
      <c r="M587" s="227"/>
      <c r="N587" s="84"/>
      <c r="O587" s="84"/>
      <c r="P587" s="84"/>
      <c r="Q587" s="84"/>
      <c r="R587" s="84"/>
      <c r="S587" s="84"/>
      <c r="T587" s="85"/>
      <c r="AT587" s="18" t="s">
        <v>125</v>
      </c>
      <c r="AU587" s="18" t="s">
        <v>82</v>
      </c>
    </row>
    <row r="588" s="12" customFormat="1">
      <c r="B588" s="228"/>
      <c r="C588" s="229"/>
      <c r="D588" s="225" t="s">
        <v>127</v>
      </c>
      <c r="E588" s="230" t="s">
        <v>19</v>
      </c>
      <c r="F588" s="231" t="s">
        <v>787</v>
      </c>
      <c r="G588" s="229"/>
      <c r="H588" s="232">
        <v>44</v>
      </c>
      <c r="I588" s="233"/>
      <c r="J588" s="229"/>
      <c r="K588" s="229"/>
      <c r="L588" s="234"/>
      <c r="M588" s="235"/>
      <c r="N588" s="236"/>
      <c r="O588" s="236"/>
      <c r="P588" s="236"/>
      <c r="Q588" s="236"/>
      <c r="R588" s="236"/>
      <c r="S588" s="236"/>
      <c r="T588" s="237"/>
      <c r="AT588" s="238" t="s">
        <v>127</v>
      </c>
      <c r="AU588" s="238" t="s">
        <v>82</v>
      </c>
      <c r="AV588" s="12" t="s">
        <v>82</v>
      </c>
      <c r="AW588" s="12" t="s">
        <v>34</v>
      </c>
      <c r="AX588" s="12" t="s">
        <v>80</v>
      </c>
      <c r="AY588" s="238" t="s">
        <v>116</v>
      </c>
    </row>
    <row r="589" s="1" customFormat="1" ht="16.5" customHeight="1">
      <c r="B589" s="39"/>
      <c r="C589" s="212" t="s">
        <v>788</v>
      </c>
      <c r="D589" s="212" t="s">
        <v>118</v>
      </c>
      <c r="E589" s="213" t="s">
        <v>789</v>
      </c>
      <c r="F589" s="214" t="s">
        <v>790</v>
      </c>
      <c r="G589" s="215" t="s">
        <v>189</v>
      </c>
      <c r="H589" s="216">
        <v>44</v>
      </c>
      <c r="I589" s="217"/>
      <c r="J589" s="218">
        <f>ROUND(I589*H589,2)</f>
        <v>0</v>
      </c>
      <c r="K589" s="214" t="s">
        <v>122</v>
      </c>
      <c r="L589" s="44"/>
      <c r="M589" s="219" t="s">
        <v>19</v>
      </c>
      <c r="N589" s="220" t="s">
        <v>44</v>
      </c>
      <c r="O589" s="84"/>
      <c r="P589" s="221">
        <f>O589*H589</f>
        <v>0</v>
      </c>
      <c r="Q589" s="221">
        <v>0</v>
      </c>
      <c r="R589" s="221">
        <f>Q589*H589</f>
        <v>0</v>
      </c>
      <c r="S589" s="221">
        <v>0</v>
      </c>
      <c r="T589" s="222">
        <f>S589*H589</f>
        <v>0</v>
      </c>
      <c r="AR589" s="223" t="s">
        <v>123</v>
      </c>
      <c r="AT589" s="223" t="s">
        <v>118</v>
      </c>
      <c r="AU589" s="223" t="s">
        <v>82</v>
      </c>
      <c r="AY589" s="18" t="s">
        <v>116</v>
      </c>
      <c r="BE589" s="224">
        <f>IF(N589="základní",J589,0)</f>
        <v>0</v>
      </c>
      <c r="BF589" s="224">
        <f>IF(N589="snížená",J589,0)</f>
        <v>0</v>
      </c>
      <c r="BG589" s="224">
        <f>IF(N589="zákl. přenesená",J589,0)</f>
        <v>0</v>
      </c>
      <c r="BH589" s="224">
        <f>IF(N589="sníž. přenesená",J589,0)</f>
        <v>0</v>
      </c>
      <c r="BI589" s="224">
        <f>IF(N589="nulová",J589,0)</f>
        <v>0</v>
      </c>
      <c r="BJ589" s="18" t="s">
        <v>80</v>
      </c>
      <c r="BK589" s="224">
        <f>ROUND(I589*H589,2)</f>
        <v>0</v>
      </c>
      <c r="BL589" s="18" t="s">
        <v>123</v>
      </c>
      <c r="BM589" s="223" t="s">
        <v>791</v>
      </c>
    </row>
    <row r="590" s="1" customFormat="1">
      <c r="B590" s="39"/>
      <c r="C590" s="40"/>
      <c r="D590" s="225" t="s">
        <v>125</v>
      </c>
      <c r="E590" s="40"/>
      <c r="F590" s="226" t="s">
        <v>792</v>
      </c>
      <c r="G590" s="40"/>
      <c r="H590" s="40"/>
      <c r="I590" s="136"/>
      <c r="J590" s="40"/>
      <c r="K590" s="40"/>
      <c r="L590" s="44"/>
      <c r="M590" s="227"/>
      <c r="N590" s="84"/>
      <c r="O590" s="84"/>
      <c r="P590" s="84"/>
      <c r="Q590" s="84"/>
      <c r="R590" s="84"/>
      <c r="S590" s="84"/>
      <c r="T590" s="85"/>
      <c r="AT590" s="18" t="s">
        <v>125</v>
      </c>
      <c r="AU590" s="18" t="s">
        <v>82</v>
      </c>
    </row>
    <row r="591" s="12" customFormat="1">
      <c r="B591" s="228"/>
      <c r="C591" s="229"/>
      <c r="D591" s="225" t="s">
        <v>127</v>
      </c>
      <c r="E591" s="230" t="s">
        <v>19</v>
      </c>
      <c r="F591" s="231" t="s">
        <v>793</v>
      </c>
      <c r="G591" s="229"/>
      <c r="H591" s="232">
        <v>44</v>
      </c>
      <c r="I591" s="233"/>
      <c r="J591" s="229"/>
      <c r="K591" s="229"/>
      <c r="L591" s="234"/>
      <c r="M591" s="235"/>
      <c r="N591" s="236"/>
      <c r="O591" s="236"/>
      <c r="P591" s="236"/>
      <c r="Q591" s="236"/>
      <c r="R591" s="236"/>
      <c r="S591" s="236"/>
      <c r="T591" s="237"/>
      <c r="AT591" s="238" t="s">
        <v>127</v>
      </c>
      <c r="AU591" s="238" t="s">
        <v>82</v>
      </c>
      <c r="AV591" s="12" t="s">
        <v>82</v>
      </c>
      <c r="AW591" s="12" t="s">
        <v>34</v>
      </c>
      <c r="AX591" s="12" t="s">
        <v>80</v>
      </c>
      <c r="AY591" s="238" t="s">
        <v>116</v>
      </c>
    </row>
    <row r="592" s="1" customFormat="1" ht="16.5" customHeight="1">
      <c r="B592" s="39"/>
      <c r="C592" s="212" t="s">
        <v>794</v>
      </c>
      <c r="D592" s="212" t="s">
        <v>118</v>
      </c>
      <c r="E592" s="213" t="s">
        <v>795</v>
      </c>
      <c r="F592" s="214" t="s">
        <v>796</v>
      </c>
      <c r="G592" s="215" t="s">
        <v>189</v>
      </c>
      <c r="H592" s="216">
        <v>537</v>
      </c>
      <c r="I592" s="217"/>
      <c r="J592" s="218">
        <f>ROUND(I592*H592,2)</f>
        <v>0</v>
      </c>
      <c r="K592" s="214" t="s">
        <v>122</v>
      </c>
      <c r="L592" s="44"/>
      <c r="M592" s="219" t="s">
        <v>19</v>
      </c>
      <c r="N592" s="220" t="s">
        <v>44</v>
      </c>
      <c r="O592" s="84"/>
      <c r="P592" s="221">
        <f>O592*H592</f>
        <v>0</v>
      </c>
      <c r="Q592" s="221">
        <v>0</v>
      </c>
      <c r="R592" s="221">
        <f>Q592*H592</f>
        <v>0</v>
      </c>
      <c r="S592" s="221">
        <v>0</v>
      </c>
      <c r="T592" s="222">
        <f>S592*H592</f>
        <v>0</v>
      </c>
      <c r="AR592" s="223" t="s">
        <v>123</v>
      </c>
      <c r="AT592" s="223" t="s">
        <v>118</v>
      </c>
      <c r="AU592" s="223" t="s">
        <v>82</v>
      </c>
      <c r="AY592" s="18" t="s">
        <v>116</v>
      </c>
      <c r="BE592" s="224">
        <f>IF(N592="základní",J592,0)</f>
        <v>0</v>
      </c>
      <c r="BF592" s="224">
        <f>IF(N592="snížená",J592,0)</f>
        <v>0</v>
      </c>
      <c r="BG592" s="224">
        <f>IF(N592="zákl. přenesená",J592,0)</f>
        <v>0</v>
      </c>
      <c r="BH592" s="224">
        <f>IF(N592="sníž. přenesená",J592,0)</f>
        <v>0</v>
      </c>
      <c r="BI592" s="224">
        <f>IF(N592="nulová",J592,0)</f>
        <v>0</v>
      </c>
      <c r="BJ592" s="18" t="s">
        <v>80</v>
      </c>
      <c r="BK592" s="224">
        <f>ROUND(I592*H592,2)</f>
        <v>0</v>
      </c>
      <c r="BL592" s="18" t="s">
        <v>123</v>
      </c>
      <c r="BM592" s="223" t="s">
        <v>797</v>
      </c>
    </row>
    <row r="593" s="1" customFormat="1">
      <c r="B593" s="39"/>
      <c r="C593" s="40"/>
      <c r="D593" s="225" t="s">
        <v>125</v>
      </c>
      <c r="E593" s="40"/>
      <c r="F593" s="226" t="s">
        <v>792</v>
      </c>
      <c r="G593" s="40"/>
      <c r="H593" s="40"/>
      <c r="I593" s="136"/>
      <c r="J593" s="40"/>
      <c r="K593" s="40"/>
      <c r="L593" s="44"/>
      <c r="M593" s="227"/>
      <c r="N593" s="84"/>
      <c r="O593" s="84"/>
      <c r="P593" s="84"/>
      <c r="Q593" s="84"/>
      <c r="R593" s="84"/>
      <c r="S593" s="84"/>
      <c r="T593" s="85"/>
      <c r="AT593" s="18" t="s">
        <v>125</v>
      </c>
      <c r="AU593" s="18" t="s">
        <v>82</v>
      </c>
    </row>
    <row r="594" s="12" customFormat="1">
      <c r="B594" s="228"/>
      <c r="C594" s="229"/>
      <c r="D594" s="225" t="s">
        <v>127</v>
      </c>
      <c r="E594" s="230" t="s">
        <v>19</v>
      </c>
      <c r="F594" s="231" t="s">
        <v>798</v>
      </c>
      <c r="G594" s="229"/>
      <c r="H594" s="232">
        <v>537</v>
      </c>
      <c r="I594" s="233"/>
      <c r="J594" s="229"/>
      <c r="K594" s="229"/>
      <c r="L594" s="234"/>
      <c r="M594" s="235"/>
      <c r="N594" s="236"/>
      <c r="O594" s="236"/>
      <c r="P594" s="236"/>
      <c r="Q594" s="236"/>
      <c r="R594" s="236"/>
      <c r="S594" s="236"/>
      <c r="T594" s="237"/>
      <c r="AT594" s="238" t="s">
        <v>127</v>
      </c>
      <c r="AU594" s="238" t="s">
        <v>82</v>
      </c>
      <c r="AV594" s="12" t="s">
        <v>82</v>
      </c>
      <c r="AW594" s="12" t="s">
        <v>34</v>
      </c>
      <c r="AX594" s="12" t="s">
        <v>80</v>
      </c>
      <c r="AY594" s="238" t="s">
        <v>116</v>
      </c>
    </row>
    <row r="595" s="1" customFormat="1" ht="16.5" customHeight="1">
      <c r="B595" s="39"/>
      <c r="C595" s="212" t="s">
        <v>799</v>
      </c>
      <c r="D595" s="212" t="s">
        <v>118</v>
      </c>
      <c r="E595" s="213" t="s">
        <v>800</v>
      </c>
      <c r="F595" s="214" t="s">
        <v>801</v>
      </c>
      <c r="G595" s="215" t="s">
        <v>189</v>
      </c>
      <c r="H595" s="216">
        <v>537</v>
      </c>
      <c r="I595" s="217"/>
      <c r="J595" s="218">
        <f>ROUND(I595*H595,2)</f>
        <v>0</v>
      </c>
      <c r="K595" s="214" t="s">
        <v>122</v>
      </c>
      <c r="L595" s="44"/>
      <c r="M595" s="219" t="s">
        <v>19</v>
      </c>
      <c r="N595" s="220" t="s">
        <v>44</v>
      </c>
      <c r="O595" s="84"/>
      <c r="P595" s="221">
        <f>O595*H595</f>
        <v>0</v>
      </c>
      <c r="Q595" s="221">
        <v>0</v>
      </c>
      <c r="R595" s="221">
        <f>Q595*H595</f>
        <v>0</v>
      </c>
      <c r="S595" s="221">
        <v>0</v>
      </c>
      <c r="T595" s="222">
        <f>S595*H595</f>
        <v>0</v>
      </c>
      <c r="AR595" s="223" t="s">
        <v>123</v>
      </c>
      <c r="AT595" s="223" t="s">
        <v>118</v>
      </c>
      <c r="AU595" s="223" t="s">
        <v>82</v>
      </c>
      <c r="AY595" s="18" t="s">
        <v>116</v>
      </c>
      <c r="BE595" s="224">
        <f>IF(N595="základní",J595,0)</f>
        <v>0</v>
      </c>
      <c r="BF595" s="224">
        <f>IF(N595="snížená",J595,0)</f>
        <v>0</v>
      </c>
      <c r="BG595" s="224">
        <f>IF(N595="zákl. přenesená",J595,0)</f>
        <v>0</v>
      </c>
      <c r="BH595" s="224">
        <f>IF(N595="sníž. přenesená",J595,0)</f>
        <v>0</v>
      </c>
      <c r="BI595" s="224">
        <f>IF(N595="nulová",J595,0)</f>
        <v>0</v>
      </c>
      <c r="BJ595" s="18" t="s">
        <v>80</v>
      </c>
      <c r="BK595" s="224">
        <f>ROUND(I595*H595,2)</f>
        <v>0</v>
      </c>
      <c r="BL595" s="18" t="s">
        <v>123</v>
      </c>
      <c r="BM595" s="223" t="s">
        <v>802</v>
      </c>
    </row>
    <row r="596" s="1" customFormat="1">
      <c r="B596" s="39"/>
      <c r="C596" s="40"/>
      <c r="D596" s="225" t="s">
        <v>125</v>
      </c>
      <c r="E596" s="40"/>
      <c r="F596" s="226" t="s">
        <v>786</v>
      </c>
      <c r="G596" s="40"/>
      <c r="H596" s="40"/>
      <c r="I596" s="136"/>
      <c r="J596" s="40"/>
      <c r="K596" s="40"/>
      <c r="L596" s="44"/>
      <c r="M596" s="227"/>
      <c r="N596" s="84"/>
      <c r="O596" s="84"/>
      <c r="P596" s="84"/>
      <c r="Q596" s="84"/>
      <c r="R596" s="84"/>
      <c r="S596" s="84"/>
      <c r="T596" s="85"/>
      <c r="AT596" s="18" t="s">
        <v>125</v>
      </c>
      <c r="AU596" s="18" t="s">
        <v>82</v>
      </c>
    </row>
    <row r="597" s="12" customFormat="1">
      <c r="B597" s="228"/>
      <c r="C597" s="229"/>
      <c r="D597" s="225" t="s">
        <v>127</v>
      </c>
      <c r="E597" s="230" t="s">
        <v>19</v>
      </c>
      <c r="F597" s="231" t="s">
        <v>803</v>
      </c>
      <c r="G597" s="229"/>
      <c r="H597" s="232">
        <v>537</v>
      </c>
      <c r="I597" s="233"/>
      <c r="J597" s="229"/>
      <c r="K597" s="229"/>
      <c r="L597" s="234"/>
      <c r="M597" s="235"/>
      <c r="N597" s="236"/>
      <c r="O597" s="236"/>
      <c r="P597" s="236"/>
      <c r="Q597" s="236"/>
      <c r="R597" s="236"/>
      <c r="S597" s="236"/>
      <c r="T597" s="237"/>
      <c r="AT597" s="238" t="s">
        <v>127</v>
      </c>
      <c r="AU597" s="238" t="s">
        <v>82</v>
      </c>
      <c r="AV597" s="12" t="s">
        <v>82</v>
      </c>
      <c r="AW597" s="12" t="s">
        <v>34</v>
      </c>
      <c r="AX597" s="12" t="s">
        <v>80</v>
      </c>
      <c r="AY597" s="238" t="s">
        <v>116</v>
      </c>
    </row>
    <row r="598" s="1" customFormat="1" ht="16.5" customHeight="1">
      <c r="B598" s="39"/>
      <c r="C598" s="212" t="s">
        <v>804</v>
      </c>
      <c r="D598" s="212" t="s">
        <v>118</v>
      </c>
      <c r="E598" s="213" t="s">
        <v>805</v>
      </c>
      <c r="F598" s="214" t="s">
        <v>806</v>
      </c>
      <c r="G598" s="215" t="s">
        <v>554</v>
      </c>
      <c r="H598" s="216">
        <v>24</v>
      </c>
      <c r="I598" s="217"/>
      <c r="J598" s="218">
        <f>ROUND(I598*H598,2)</f>
        <v>0</v>
      </c>
      <c r="K598" s="214" t="s">
        <v>122</v>
      </c>
      <c r="L598" s="44"/>
      <c r="M598" s="219" t="s">
        <v>19</v>
      </c>
      <c r="N598" s="220" t="s">
        <v>44</v>
      </c>
      <c r="O598" s="84"/>
      <c r="P598" s="221">
        <f>O598*H598</f>
        <v>0</v>
      </c>
      <c r="Q598" s="221">
        <v>0.063829999999999998</v>
      </c>
      <c r="R598" s="221">
        <f>Q598*H598</f>
        <v>1.53192</v>
      </c>
      <c r="S598" s="221">
        <v>0</v>
      </c>
      <c r="T598" s="222">
        <f>S598*H598</f>
        <v>0</v>
      </c>
      <c r="AR598" s="223" t="s">
        <v>123</v>
      </c>
      <c r="AT598" s="223" t="s">
        <v>118</v>
      </c>
      <c r="AU598" s="223" t="s">
        <v>82</v>
      </c>
      <c r="AY598" s="18" t="s">
        <v>116</v>
      </c>
      <c r="BE598" s="224">
        <f>IF(N598="základní",J598,0)</f>
        <v>0</v>
      </c>
      <c r="BF598" s="224">
        <f>IF(N598="snížená",J598,0)</f>
        <v>0</v>
      </c>
      <c r="BG598" s="224">
        <f>IF(N598="zákl. přenesená",J598,0)</f>
        <v>0</v>
      </c>
      <c r="BH598" s="224">
        <f>IF(N598="sníž. přenesená",J598,0)</f>
        <v>0</v>
      </c>
      <c r="BI598" s="224">
        <f>IF(N598="nulová",J598,0)</f>
        <v>0</v>
      </c>
      <c r="BJ598" s="18" t="s">
        <v>80</v>
      </c>
      <c r="BK598" s="224">
        <f>ROUND(I598*H598,2)</f>
        <v>0</v>
      </c>
      <c r="BL598" s="18" t="s">
        <v>123</v>
      </c>
      <c r="BM598" s="223" t="s">
        <v>807</v>
      </c>
    </row>
    <row r="599" s="1" customFormat="1">
      <c r="B599" s="39"/>
      <c r="C599" s="40"/>
      <c r="D599" s="225" t="s">
        <v>125</v>
      </c>
      <c r="E599" s="40"/>
      <c r="F599" s="226" t="s">
        <v>808</v>
      </c>
      <c r="G599" s="40"/>
      <c r="H599" s="40"/>
      <c r="I599" s="136"/>
      <c r="J599" s="40"/>
      <c r="K599" s="40"/>
      <c r="L599" s="44"/>
      <c r="M599" s="227"/>
      <c r="N599" s="84"/>
      <c r="O599" s="84"/>
      <c r="P599" s="84"/>
      <c r="Q599" s="84"/>
      <c r="R599" s="84"/>
      <c r="S599" s="84"/>
      <c r="T599" s="85"/>
      <c r="AT599" s="18" t="s">
        <v>125</v>
      </c>
      <c r="AU599" s="18" t="s">
        <v>82</v>
      </c>
    </row>
    <row r="600" s="14" customFormat="1">
      <c r="B600" s="250"/>
      <c r="C600" s="251"/>
      <c r="D600" s="225" t="s">
        <v>127</v>
      </c>
      <c r="E600" s="252" t="s">
        <v>19</v>
      </c>
      <c r="F600" s="253" t="s">
        <v>557</v>
      </c>
      <c r="G600" s="251"/>
      <c r="H600" s="252" t="s">
        <v>19</v>
      </c>
      <c r="I600" s="254"/>
      <c r="J600" s="251"/>
      <c r="K600" s="251"/>
      <c r="L600" s="255"/>
      <c r="M600" s="256"/>
      <c r="N600" s="257"/>
      <c r="O600" s="257"/>
      <c r="P600" s="257"/>
      <c r="Q600" s="257"/>
      <c r="R600" s="257"/>
      <c r="S600" s="257"/>
      <c r="T600" s="258"/>
      <c r="AT600" s="259" t="s">
        <v>127</v>
      </c>
      <c r="AU600" s="259" t="s">
        <v>82</v>
      </c>
      <c r="AV600" s="14" t="s">
        <v>80</v>
      </c>
      <c r="AW600" s="14" t="s">
        <v>34</v>
      </c>
      <c r="AX600" s="14" t="s">
        <v>73</v>
      </c>
      <c r="AY600" s="259" t="s">
        <v>116</v>
      </c>
    </row>
    <row r="601" s="14" customFormat="1">
      <c r="B601" s="250"/>
      <c r="C601" s="251"/>
      <c r="D601" s="225" t="s">
        <v>127</v>
      </c>
      <c r="E601" s="252" t="s">
        <v>19</v>
      </c>
      <c r="F601" s="253" t="s">
        <v>809</v>
      </c>
      <c r="G601" s="251"/>
      <c r="H601" s="252" t="s">
        <v>19</v>
      </c>
      <c r="I601" s="254"/>
      <c r="J601" s="251"/>
      <c r="K601" s="251"/>
      <c r="L601" s="255"/>
      <c r="M601" s="256"/>
      <c r="N601" s="257"/>
      <c r="O601" s="257"/>
      <c r="P601" s="257"/>
      <c r="Q601" s="257"/>
      <c r="R601" s="257"/>
      <c r="S601" s="257"/>
      <c r="T601" s="258"/>
      <c r="AT601" s="259" t="s">
        <v>127</v>
      </c>
      <c r="AU601" s="259" t="s">
        <v>82</v>
      </c>
      <c r="AV601" s="14" t="s">
        <v>80</v>
      </c>
      <c r="AW601" s="14" t="s">
        <v>34</v>
      </c>
      <c r="AX601" s="14" t="s">
        <v>73</v>
      </c>
      <c r="AY601" s="259" t="s">
        <v>116</v>
      </c>
    </row>
    <row r="602" s="12" customFormat="1">
      <c r="B602" s="228"/>
      <c r="C602" s="229"/>
      <c r="D602" s="225" t="s">
        <v>127</v>
      </c>
      <c r="E602" s="230" t="s">
        <v>19</v>
      </c>
      <c r="F602" s="231" t="s">
        <v>263</v>
      </c>
      <c r="G602" s="229"/>
      <c r="H602" s="232">
        <v>24</v>
      </c>
      <c r="I602" s="233"/>
      <c r="J602" s="229"/>
      <c r="K602" s="229"/>
      <c r="L602" s="234"/>
      <c r="M602" s="235"/>
      <c r="N602" s="236"/>
      <c r="O602" s="236"/>
      <c r="P602" s="236"/>
      <c r="Q602" s="236"/>
      <c r="R602" s="236"/>
      <c r="S602" s="236"/>
      <c r="T602" s="237"/>
      <c r="AT602" s="238" t="s">
        <v>127</v>
      </c>
      <c r="AU602" s="238" t="s">
        <v>82</v>
      </c>
      <c r="AV602" s="12" t="s">
        <v>82</v>
      </c>
      <c r="AW602" s="12" t="s">
        <v>34</v>
      </c>
      <c r="AX602" s="12" t="s">
        <v>80</v>
      </c>
      <c r="AY602" s="238" t="s">
        <v>116</v>
      </c>
    </row>
    <row r="603" s="1" customFormat="1" ht="16.5" customHeight="1">
      <c r="B603" s="39"/>
      <c r="C603" s="271" t="s">
        <v>810</v>
      </c>
      <c r="D603" s="271" t="s">
        <v>369</v>
      </c>
      <c r="E603" s="272" t="s">
        <v>811</v>
      </c>
      <c r="F603" s="273" t="s">
        <v>812</v>
      </c>
      <c r="G603" s="274" t="s">
        <v>554</v>
      </c>
      <c r="H603" s="275">
        <v>24</v>
      </c>
      <c r="I603" s="276"/>
      <c r="J603" s="277">
        <f>ROUND(I603*H603,2)</f>
        <v>0</v>
      </c>
      <c r="K603" s="273" t="s">
        <v>122</v>
      </c>
      <c r="L603" s="278"/>
      <c r="M603" s="279" t="s">
        <v>19</v>
      </c>
      <c r="N603" s="280" t="s">
        <v>44</v>
      </c>
      <c r="O603" s="84"/>
      <c r="P603" s="221">
        <f>O603*H603</f>
        <v>0</v>
      </c>
      <c r="Q603" s="221">
        <v>0.0073000000000000001</v>
      </c>
      <c r="R603" s="221">
        <f>Q603*H603</f>
        <v>0.1752</v>
      </c>
      <c r="S603" s="221">
        <v>0</v>
      </c>
      <c r="T603" s="222">
        <f>S603*H603</f>
        <v>0</v>
      </c>
      <c r="AR603" s="223" t="s">
        <v>160</v>
      </c>
      <c r="AT603" s="223" t="s">
        <v>369</v>
      </c>
      <c r="AU603" s="223" t="s">
        <v>82</v>
      </c>
      <c r="AY603" s="18" t="s">
        <v>116</v>
      </c>
      <c r="BE603" s="224">
        <f>IF(N603="základní",J603,0)</f>
        <v>0</v>
      </c>
      <c r="BF603" s="224">
        <f>IF(N603="snížená",J603,0)</f>
        <v>0</v>
      </c>
      <c r="BG603" s="224">
        <f>IF(N603="zákl. přenesená",J603,0)</f>
        <v>0</v>
      </c>
      <c r="BH603" s="224">
        <f>IF(N603="sníž. přenesená",J603,0)</f>
        <v>0</v>
      </c>
      <c r="BI603" s="224">
        <f>IF(N603="nulová",J603,0)</f>
        <v>0</v>
      </c>
      <c r="BJ603" s="18" t="s">
        <v>80</v>
      </c>
      <c r="BK603" s="224">
        <f>ROUND(I603*H603,2)</f>
        <v>0</v>
      </c>
      <c r="BL603" s="18" t="s">
        <v>123</v>
      </c>
      <c r="BM603" s="223" t="s">
        <v>813</v>
      </c>
    </row>
    <row r="604" s="14" customFormat="1">
      <c r="B604" s="250"/>
      <c r="C604" s="251"/>
      <c r="D604" s="225" t="s">
        <v>127</v>
      </c>
      <c r="E604" s="252" t="s">
        <v>19</v>
      </c>
      <c r="F604" s="253" t="s">
        <v>557</v>
      </c>
      <c r="G604" s="251"/>
      <c r="H604" s="252" t="s">
        <v>19</v>
      </c>
      <c r="I604" s="254"/>
      <c r="J604" s="251"/>
      <c r="K604" s="251"/>
      <c r="L604" s="255"/>
      <c r="M604" s="256"/>
      <c r="N604" s="257"/>
      <c r="O604" s="257"/>
      <c r="P604" s="257"/>
      <c r="Q604" s="257"/>
      <c r="R604" s="257"/>
      <c r="S604" s="257"/>
      <c r="T604" s="258"/>
      <c r="AT604" s="259" t="s">
        <v>127</v>
      </c>
      <c r="AU604" s="259" t="s">
        <v>82</v>
      </c>
      <c r="AV604" s="14" t="s">
        <v>80</v>
      </c>
      <c r="AW604" s="14" t="s">
        <v>34</v>
      </c>
      <c r="AX604" s="14" t="s">
        <v>73</v>
      </c>
      <c r="AY604" s="259" t="s">
        <v>116</v>
      </c>
    </row>
    <row r="605" s="12" customFormat="1">
      <c r="B605" s="228"/>
      <c r="C605" s="229"/>
      <c r="D605" s="225" t="s">
        <v>127</v>
      </c>
      <c r="E605" s="230" t="s">
        <v>19</v>
      </c>
      <c r="F605" s="231" t="s">
        <v>263</v>
      </c>
      <c r="G605" s="229"/>
      <c r="H605" s="232">
        <v>24</v>
      </c>
      <c r="I605" s="233"/>
      <c r="J605" s="229"/>
      <c r="K605" s="229"/>
      <c r="L605" s="234"/>
      <c r="M605" s="235"/>
      <c r="N605" s="236"/>
      <c r="O605" s="236"/>
      <c r="P605" s="236"/>
      <c r="Q605" s="236"/>
      <c r="R605" s="236"/>
      <c r="S605" s="236"/>
      <c r="T605" s="237"/>
      <c r="AT605" s="238" t="s">
        <v>127</v>
      </c>
      <c r="AU605" s="238" t="s">
        <v>82</v>
      </c>
      <c r="AV605" s="12" t="s">
        <v>82</v>
      </c>
      <c r="AW605" s="12" t="s">
        <v>34</v>
      </c>
      <c r="AX605" s="12" t="s">
        <v>80</v>
      </c>
      <c r="AY605" s="238" t="s">
        <v>116</v>
      </c>
    </row>
    <row r="606" s="1" customFormat="1" ht="16.5" customHeight="1">
      <c r="B606" s="39"/>
      <c r="C606" s="212" t="s">
        <v>814</v>
      </c>
      <c r="D606" s="212" t="s">
        <v>118</v>
      </c>
      <c r="E606" s="213" t="s">
        <v>815</v>
      </c>
      <c r="F606" s="214" t="s">
        <v>816</v>
      </c>
      <c r="G606" s="215" t="s">
        <v>554</v>
      </c>
      <c r="H606" s="216">
        <v>12</v>
      </c>
      <c r="I606" s="217"/>
      <c r="J606" s="218">
        <f>ROUND(I606*H606,2)</f>
        <v>0</v>
      </c>
      <c r="K606" s="214" t="s">
        <v>122</v>
      </c>
      <c r="L606" s="44"/>
      <c r="M606" s="219" t="s">
        <v>19</v>
      </c>
      <c r="N606" s="220" t="s">
        <v>44</v>
      </c>
      <c r="O606" s="84"/>
      <c r="P606" s="221">
        <f>O606*H606</f>
        <v>0</v>
      </c>
      <c r="Q606" s="221">
        <v>0.12303</v>
      </c>
      <c r="R606" s="221">
        <f>Q606*H606</f>
        <v>1.4763600000000001</v>
      </c>
      <c r="S606" s="221">
        <v>0</v>
      </c>
      <c r="T606" s="222">
        <f>S606*H606</f>
        <v>0</v>
      </c>
      <c r="AR606" s="223" t="s">
        <v>123</v>
      </c>
      <c r="AT606" s="223" t="s">
        <v>118</v>
      </c>
      <c r="AU606" s="223" t="s">
        <v>82</v>
      </c>
      <c r="AY606" s="18" t="s">
        <v>116</v>
      </c>
      <c r="BE606" s="224">
        <f>IF(N606="základní",J606,0)</f>
        <v>0</v>
      </c>
      <c r="BF606" s="224">
        <f>IF(N606="snížená",J606,0)</f>
        <v>0</v>
      </c>
      <c r="BG606" s="224">
        <f>IF(N606="zákl. přenesená",J606,0)</f>
        <v>0</v>
      </c>
      <c r="BH606" s="224">
        <f>IF(N606="sníž. přenesená",J606,0)</f>
        <v>0</v>
      </c>
      <c r="BI606" s="224">
        <f>IF(N606="nulová",J606,0)</f>
        <v>0</v>
      </c>
      <c r="BJ606" s="18" t="s">
        <v>80</v>
      </c>
      <c r="BK606" s="224">
        <f>ROUND(I606*H606,2)</f>
        <v>0</v>
      </c>
      <c r="BL606" s="18" t="s">
        <v>123</v>
      </c>
      <c r="BM606" s="223" t="s">
        <v>817</v>
      </c>
    </row>
    <row r="607" s="1" customFormat="1">
      <c r="B607" s="39"/>
      <c r="C607" s="40"/>
      <c r="D607" s="225" t="s">
        <v>125</v>
      </c>
      <c r="E607" s="40"/>
      <c r="F607" s="226" t="s">
        <v>808</v>
      </c>
      <c r="G607" s="40"/>
      <c r="H607" s="40"/>
      <c r="I607" s="136"/>
      <c r="J607" s="40"/>
      <c r="K607" s="40"/>
      <c r="L607" s="44"/>
      <c r="M607" s="227"/>
      <c r="N607" s="84"/>
      <c r="O607" s="84"/>
      <c r="P607" s="84"/>
      <c r="Q607" s="84"/>
      <c r="R607" s="84"/>
      <c r="S607" s="84"/>
      <c r="T607" s="85"/>
      <c r="AT607" s="18" t="s">
        <v>125</v>
      </c>
      <c r="AU607" s="18" t="s">
        <v>82</v>
      </c>
    </row>
    <row r="608" s="14" customFormat="1">
      <c r="B608" s="250"/>
      <c r="C608" s="251"/>
      <c r="D608" s="225" t="s">
        <v>127</v>
      </c>
      <c r="E608" s="252" t="s">
        <v>19</v>
      </c>
      <c r="F608" s="253" t="s">
        <v>557</v>
      </c>
      <c r="G608" s="251"/>
      <c r="H608" s="252" t="s">
        <v>19</v>
      </c>
      <c r="I608" s="254"/>
      <c r="J608" s="251"/>
      <c r="K608" s="251"/>
      <c r="L608" s="255"/>
      <c r="M608" s="256"/>
      <c r="N608" s="257"/>
      <c r="O608" s="257"/>
      <c r="P608" s="257"/>
      <c r="Q608" s="257"/>
      <c r="R608" s="257"/>
      <c r="S608" s="257"/>
      <c r="T608" s="258"/>
      <c r="AT608" s="259" t="s">
        <v>127</v>
      </c>
      <c r="AU608" s="259" t="s">
        <v>82</v>
      </c>
      <c r="AV608" s="14" t="s">
        <v>80</v>
      </c>
      <c r="AW608" s="14" t="s">
        <v>34</v>
      </c>
      <c r="AX608" s="14" t="s">
        <v>73</v>
      </c>
      <c r="AY608" s="259" t="s">
        <v>116</v>
      </c>
    </row>
    <row r="609" s="14" customFormat="1">
      <c r="B609" s="250"/>
      <c r="C609" s="251"/>
      <c r="D609" s="225" t="s">
        <v>127</v>
      </c>
      <c r="E609" s="252" t="s">
        <v>19</v>
      </c>
      <c r="F609" s="253" t="s">
        <v>809</v>
      </c>
      <c r="G609" s="251"/>
      <c r="H609" s="252" t="s">
        <v>19</v>
      </c>
      <c r="I609" s="254"/>
      <c r="J609" s="251"/>
      <c r="K609" s="251"/>
      <c r="L609" s="255"/>
      <c r="M609" s="256"/>
      <c r="N609" s="257"/>
      <c r="O609" s="257"/>
      <c r="P609" s="257"/>
      <c r="Q609" s="257"/>
      <c r="R609" s="257"/>
      <c r="S609" s="257"/>
      <c r="T609" s="258"/>
      <c r="AT609" s="259" t="s">
        <v>127</v>
      </c>
      <c r="AU609" s="259" t="s">
        <v>82</v>
      </c>
      <c r="AV609" s="14" t="s">
        <v>80</v>
      </c>
      <c r="AW609" s="14" t="s">
        <v>34</v>
      </c>
      <c r="AX609" s="14" t="s">
        <v>73</v>
      </c>
      <c r="AY609" s="259" t="s">
        <v>116</v>
      </c>
    </row>
    <row r="610" s="12" customFormat="1">
      <c r="B610" s="228"/>
      <c r="C610" s="229"/>
      <c r="D610" s="225" t="s">
        <v>127</v>
      </c>
      <c r="E610" s="230" t="s">
        <v>19</v>
      </c>
      <c r="F610" s="231" t="s">
        <v>180</v>
      </c>
      <c r="G610" s="229"/>
      <c r="H610" s="232">
        <v>12</v>
      </c>
      <c r="I610" s="233"/>
      <c r="J610" s="229"/>
      <c r="K610" s="229"/>
      <c r="L610" s="234"/>
      <c r="M610" s="235"/>
      <c r="N610" s="236"/>
      <c r="O610" s="236"/>
      <c r="P610" s="236"/>
      <c r="Q610" s="236"/>
      <c r="R610" s="236"/>
      <c r="S610" s="236"/>
      <c r="T610" s="237"/>
      <c r="AT610" s="238" t="s">
        <v>127</v>
      </c>
      <c r="AU610" s="238" t="s">
        <v>82</v>
      </c>
      <c r="AV610" s="12" t="s">
        <v>82</v>
      </c>
      <c r="AW610" s="12" t="s">
        <v>34</v>
      </c>
      <c r="AX610" s="12" t="s">
        <v>80</v>
      </c>
      <c r="AY610" s="238" t="s">
        <v>116</v>
      </c>
    </row>
    <row r="611" s="1" customFormat="1" ht="16.5" customHeight="1">
      <c r="B611" s="39"/>
      <c r="C611" s="271" t="s">
        <v>818</v>
      </c>
      <c r="D611" s="271" t="s">
        <v>369</v>
      </c>
      <c r="E611" s="272" t="s">
        <v>819</v>
      </c>
      <c r="F611" s="273" t="s">
        <v>820</v>
      </c>
      <c r="G611" s="274" t="s">
        <v>554</v>
      </c>
      <c r="H611" s="275">
        <v>12</v>
      </c>
      <c r="I611" s="276"/>
      <c r="J611" s="277">
        <f>ROUND(I611*H611,2)</f>
        <v>0</v>
      </c>
      <c r="K611" s="273" t="s">
        <v>122</v>
      </c>
      <c r="L611" s="278"/>
      <c r="M611" s="279" t="s">
        <v>19</v>
      </c>
      <c r="N611" s="280" t="s">
        <v>44</v>
      </c>
      <c r="O611" s="84"/>
      <c r="P611" s="221">
        <f>O611*H611</f>
        <v>0</v>
      </c>
      <c r="Q611" s="221">
        <v>0.013299999999999999</v>
      </c>
      <c r="R611" s="221">
        <f>Q611*H611</f>
        <v>0.15959999999999999</v>
      </c>
      <c r="S611" s="221">
        <v>0</v>
      </c>
      <c r="T611" s="222">
        <f>S611*H611</f>
        <v>0</v>
      </c>
      <c r="AR611" s="223" t="s">
        <v>160</v>
      </c>
      <c r="AT611" s="223" t="s">
        <v>369</v>
      </c>
      <c r="AU611" s="223" t="s">
        <v>82</v>
      </c>
      <c r="AY611" s="18" t="s">
        <v>116</v>
      </c>
      <c r="BE611" s="224">
        <f>IF(N611="základní",J611,0)</f>
        <v>0</v>
      </c>
      <c r="BF611" s="224">
        <f>IF(N611="snížená",J611,0)</f>
        <v>0</v>
      </c>
      <c r="BG611" s="224">
        <f>IF(N611="zákl. přenesená",J611,0)</f>
        <v>0</v>
      </c>
      <c r="BH611" s="224">
        <f>IF(N611="sníž. přenesená",J611,0)</f>
        <v>0</v>
      </c>
      <c r="BI611" s="224">
        <f>IF(N611="nulová",J611,0)</f>
        <v>0</v>
      </c>
      <c r="BJ611" s="18" t="s">
        <v>80</v>
      </c>
      <c r="BK611" s="224">
        <f>ROUND(I611*H611,2)</f>
        <v>0</v>
      </c>
      <c r="BL611" s="18" t="s">
        <v>123</v>
      </c>
      <c r="BM611" s="223" t="s">
        <v>821</v>
      </c>
    </row>
    <row r="612" s="14" customFormat="1">
      <c r="B612" s="250"/>
      <c r="C612" s="251"/>
      <c r="D612" s="225" t="s">
        <v>127</v>
      </c>
      <c r="E612" s="252" t="s">
        <v>19</v>
      </c>
      <c r="F612" s="253" t="s">
        <v>557</v>
      </c>
      <c r="G612" s="251"/>
      <c r="H612" s="252" t="s">
        <v>19</v>
      </c>
      <c r="I612" s="254"/>
      <c r="J612" s="251"/>
      <c r="K612" s="251"/>
      <c r="L612" s="255"/>
      <c r="M612" s="256"/>
      <c r="N612" s="257"/>
      <c r="O612" s="257"/>
      <c r="P612" s="257"/>
      <c r="Q612" s="257"/>
      <c r="R612" s="257"/>
      <c r="S612" s="257"/>
      <c r="T612" s="258"/>
      <c r="AT612" s="259" t="s">
        <v>127</v>
      </c>
      <c r="AU612" s="259" t="s">
        <v>82</v>
      </c>
      <c r="AV612" s="14" t="s">
        <v>80</v>
      </c>
      <c r="AW612" s="14" t="s">
        <v>34</v>
      </c>
      <c r="AX612" s="14" t="s">
        <v>73</v>
      </c>
      <c r="AY612" s="259" t="s">
        <v>116</v>
      </c>
    </row>
    <row r="613" s="12" customFormat="1">
      <c r="B613" s="228"/>
      <c r="C613" s="229"/>
      <c r="D613" s="225" t="s">
        <v>127</v>
      </c>
      <c r="E613" s="230" t="s">
        <v>19</v>
      </c>
      <c r="F613" s="231" t="s">
        <v>180</v>
      </c>
      <c r="G613" s="229"/>
      <c r="H613" s="232">
        <v>12</v>
      </c>
      <c r="I613" s="233"/>
      <c r="J613" s="229"/>
      <c r="K613" s="229"/>
      <c r="L613" s="234"/>
      <c r="M613" s="235"/>
      <c r="N613" s="236"/>
      <c r="O613" s="236"/>
      <c r="P613" s="236"/>
      <c r="Q613" s="236"/>
      <c r="R613" s="236"/>
      <c r="S613" s="236"/>
      <c r="T613" s="237"/>
      <c r="AT613" s="238" t="s">
        <v>127</v>
      </c>
      <c r="AU613" s="238" t="s">
        <v>82</v>
      </c>
      <c r="AV613" s="12" t="s">
        <v>82</v>
      </c>
      <c r="AW613" s="12" t="s">
        <v>34</v>
      </c>
      <c r="AX613" s="12" t="s">
        <v>80</v>
      </c>
      <c r="AY613" s="238" t="s">
        <v>116</v>
      </c>
    </row>
    <row r="614" s="1" customFormat="1" ht="16.5" customHeight="1">
      <c r="B614" s="39"/>
      <c r="C614" s="212" t="s">
        <v>822</v>
      </c>
      <c r="D614" s="212" t="s">
        <v>118</v>
      </c>
      <c r="E614" s="213" t="s">
        <v>823</v>
      </c>
      <c r="F614" s="214" t="s">
        <v>824</v>
      </c>
      <c r="G614" s="215" t="s">
        <v>554</v>
      </c>
      <c r="H614" s="216">
        <v>4</v>
      </c>
      <c r="I614" s="217"/>
      <c r="J614" s="218">
        <f>ROUND(I614*H614,2)</f>
        <v>0</v>
      </c>
      <c r="K614" s="214" t="s">
        <v>122</v>
      </c>
      <c r="L614" s="44"/>
      <c r="M614" s="219" t="s">
        <v>19</v>
      </c>
      <c r="N614" s="220" t="s">
        <v>44</v>
      </c>
      <c r="O614" s="84"/>
      <c r="P614" s="221">
        <f>O614*H614</f>
        <v>0</v>
      </c>
      <c r="Q614" s="221">
        <v>0.32906000000000002</v>
      </c>
      <c r="R614" s="221">
        <f>Q614*H614</f>
        <v>1.3162400000000001</v>
      </c>
      <c r="S614" s="221">
        <v>0</v>
      </c>
      <c r="T614" s="222">
        <f>S614*H614</f>
        <v>0</v>
      </c>
      <c r="AR614" s="223" t="s">
        <v>123</v>
      </c>
      <c r="AT614" s="223" t="s">
        <v>118</v>
      </c>
      <c r="AU614" s="223" t="s">
        <v>82</v>
      </c>
      <c r="AY614" s="18" t="s">
        <v>116</v>
      </c>
      <c r="BE614" s="224">
        <f>IF(N614="základní",J614,0)</f>
        <v>0</v>
      </c>
      <c r="BF614" s="224">
        <f>IF(N614="snížená",J614,0)</f>
        <v>0</v>
      </c>
      <c r="BG614" s="224">
        <f>IF(N614="zákl. přenesená",J614,0)</f>
        <v>0</v>
      </c>
      <c r="BH614" s="224">
        <f>IF(N614="sníž. přenesená",J614,0)</f>
        <v>0</v>
      </c>
      <c r="BI614" s="224">
        <f>IF(N614="nulová",J614,0)</f>
        <v>0</v>
      </c>
      <c r="BJ614" s="18" t="s">
        <v>80</v>
      </c>
      <c r="BK614" s="224">
        <f>ROUND(I614*H614,2)</f>
        <v>0</v>
      </c>
      <c r="BL614" s="18" t="s">
        <v>123</v>
      </c>
      <c r="BM614" s="223" t="s">
        <v>825</v>
      </c>
    </row>
    <row r="615" s="1" customFormat="1">
      <c r="B615" s="39"/>
      <c r="C615" s="40"/>
      <c r="D615" s="225" t="s">
        <v>125</v>
      </c>
      <c r="E615" s="40"/>
      <c r="F615" s="226" t="s">
        <v>808</v>
      </c>
      <c r="G615" s="40"/>
      <c r="H615" s="40"/>
      <c r="I615" s="136"/>
      <c r="J615" s="40"/>
      <c r="K615" s="40"/>
      <c r="L615" s="44"/>
      <c r="M615" s="227"/>
      <c r="N615" s="84"/>
      <c r="O615" s="84"/>
      <c r="P615" s="84"/>
      <c r="Q615" s="84"/>
      <c r="R615" s="84"/>
      <c r="S615" s="84"/>
      <c r="T615" s="85"/>
      <c r="AT615" s="18" t="s">
        <v>125</v>
      </c>
      <c r="AU615" s="18" t="s">
        <v>82</v>
      </c>
    </row>
    <row r="616" s="14" customFormat="1">
      <c r="B616" s="250"/>
      <c r="C616" s="251"/>
      <c r="D616" s="225" t="s">
        <v>127</v>
      </c>
      <c r="E616" s="252" t="s">
        <v>19</v>
      </c>
      <c r="F616" s="253" t="s">
        <v>557</v>
      </c>
      <c r="G616" s="251"/>
      <c r="H616" s="252" t="s">
        <v>19</v>
      </c>
      <c r="I616" s="254"/>
      <c r="J616" s="251"/>
      <c r="K616" s="251"/>
      <c r="L616" s="255"/>
      <c r="M616" s="256"/>
      <c r="N616" s="257"/>
      <c r="O616" s="257"/>
      <c r="P616" s="257"/>
      <c r="Q616" s="257"/>
      <c r="R616" s="257"/>
      <c r="S616" s="257"/>
      <c r="T616" s="258"/>
      <c r="AT616" s="259" t="s">
        <v>127</v>
      </c>
      <c r="AU616" s="259" t="s">
        <v>82</v>
      </c>
      <c r="AV616" s="14" t="s">
        <v>80</v>
      </c>
      <c r="AW616" s="14" t="s">
        <v>34</v>
      </c>
      <c r="AX616" s="14" t="s">
        <v>73</v>
      </c>
      <c r="AY616" s="259" t="s">
        <v>116</v>
      </c>
    </row>
    <row r="617" s="14" customFormat="1">
      <c r="B617" s="250"/>
      <c r="C617" s="251"/>
      <c r="D617" s="225" t="s">
        <v>127</v>
      </c>
      <c r="E617" s="252" t="s">
        <v>19</v>
      </c>
      <c r="F617" s="253" t="s">
        <v>809</v>
      </c>
      <c r="G617" s="251"/>
      <c r="H617" s="252" t="s">
        <v>19</v>
      </c>
      <c r="I617" s="254"/>
      <c r="J617" s="251"/>
      <c r="K617" s="251"/>
      <c r="L617" s="255"/>
      <c r="M617" s="256"/>
      <c r="N617" s="257"/>
      <c r="O617" s="257"/>
      <c r="P617" s="257"/>
      <c r="Q617" s="257"/>
      <c r="R617" s="257"/>
      <c r="S617" s="257"/>
      <c r="T617" s="258"/>
      <c r="AT617" s="259" t="s">
        <v>127</v>
      </c>
      <c r="AU617" s="259" t="s">
        <v>82</v>
      </c>
      <c r="AV617" s="14" t="s">
        <v>80</v>
      </c>
      <c r="AW617" s="14" t="s">
        <v>34</v>
      </c>
      <c r="AX617" s="14" t="s">
        <v>73</v>
      </c>
      <c r="AY617" s="259" t="s">
        <v>116</v>
      </c>
    </row>
    <row r="618" s="12" customFormat="1">
      <c r="B618" s="228"/>
      <c r="C618" s="229"/>
      <c r="D618" s="225" t="s">
        <v>127</v>
      </c>
      <c r="E618" s="230" t="s">
        <v>19</v>
      </c>
      <c r="F618" s="231" t="s">
        <v>123</v>
      </c>
      <c r="G618" s="229"/>
      <c r="H618" s="232">
        <v>4</v>
      </c>
      <c r="I618" s="233"/>
      <c r="J618" s="229"/>
      <c r="K618" s="229"/>
      <c r="L618" s="234"/>
      <c r="M618" s="235"/>
      <c r="N618" s="236"/>
      <c r="O618" s="236"/>
      <c r="P618" s="236"/>
      <c r="Q618" s="236"/>
      <c r="R618" s="236"/>
      <c r="S618" s="236"/>
      <c r="T618" s="237"/>
      <c r="AT618" s="238" t="s">
        <v>127</v>
      </c>
      <c r="AU618" s="238" t="s">
        <v>82</v>
      </c>
      <c r="AV618" s="12" t="s">
        <v>82</v>
      </c>
      <c r="AW618" s="12" t="s">
        <v>34</v>
      </c>
      <c r="AX618" s="12" t="s">
        <v>80</v>
      </c>
      <c r="AY618" s="238" t="s">
        <v>116</v>
      </c>
    </row>
    <row r="619" s="1" customFormat="1" ht="16.5" customHeight="1">
      <c r="B619" s="39"/>
      <c r="C619" s="271" t="s">
        <v>826</v>
      </c>
      <c r="D619" s="271" t="s">
        <v>369</v>
      </c>
      <c r="E619" s="272" t="s">
        <v>827</v>
      </c>
      <c r="F619" s="273" t="s">
        <v>828</v>
      </c>
      <c r="G619" s="274" t="s">
        <v>554</v>
      </c>
      <c r="H619" s="275">
        <v>4</v>
      </c>
      <c r="I619" s="276"/>
      <c r="J619" s="277">
        <f>ROUND(I619*H619,2)</f>
        <v>0</v>
      </c>
      <c r="K619" s="273" t="s">
        <v>122</v>
      </c>
      <c r="L619" s="278"/>
      <c r="M619" s="279" t="s">
        <v>19</v>
      </c>
      <c r="N619" s="280" t="s">
        <v>44</v>
      </c>
      <c r="O619" s="84"/>
      <c r="P619" s="221">
        <f>O619*H619</f>
        <v>0</v>
      </c>
      <c r="Q619" s="221">
        <v>0.029499999999999998</v>
      </c>
      <c r="R619" s="221">
        <f>Q619*H619</f>
        <v>0.11799999999999999</v>
      </c>
      <c r="S619" s="221">
        <v>0</v>
      </c>
      <c r="T619" s="222">
        <f>S619*H619</f>
        <v>0</v>
      </c>
      <c r="AR619" s="223" t="s">
        <v>160</v>
      </c>
      <c r="AT619" s="223" t="s">
        <v>369</v>
      </c>
      <c r="AU619" s="223" t="s">
        <v>82</v>
      </c>
      <c r="AY619" s="18" t="s">
        <v>116</v>
      </c>
      <c r="BE619" s="224">
        <f>IF(N619="základní",J619,0)</f>
        <v>0</v>
      </c>
      <c r="BF619" s="224">
        <f>IF(N619="snížená",J619,0)</f>
        <v>0</v>
      </c>
      <c r="BG619" s="224">
        <f>IF(N619="zákl. přenesená",J619,0)</f>
        <v>0</v>
      </c>
      <c r="BH619" s="224">
        <f>IF(N619="sníž. přenesená",J619,0)</f>
        <v>0</v>
      </c>
      <c r="BI619" s="224">
        <f>IF(N619="nulová",J619,0)</f>
        <v>0</v>
      </c>
      <c r="BJ619" s="18" t="s">
        <v>80</v>
      </c>
      <c r="BK619" s="224">
        <f>ROUND(I619*H619,2)</f>
        <v>0</v>
      </c>
      <c r="BL619" s="18" t="s">
        <v>123</v>
      </c>
      <c r="BM619" s="223" t="s">
        <v>829</v>
      </c>
    </row>
    <row r="620" s="14" customFormat="1">
      <c r="B620" s="250"/>
      <c r="C620" s="251"/>
      <c r="D620" s="225" t="s">
        <v>127</v>
      </c>
      <c r="E620" s="252" t="s">
        <v>19</v>
      </c>
      <c r="F620" s="253" t="s">
        <v>557</v>
      </c>
      <c r="G620" s="251"/>
      <c r="H620" s="252" t="s">
        <v>19</v>
      </c>
      <c r="I620" s="254"/>
      <c r="J620" s="251"/>
      <c r="K620" s="251"/>
      <c r="L620" s="255"/>
      <c r="M620" s="256"/>
      <c r="N620" s="257"/>
      <c r="O620" s="257"/>
      <c r="P620" s="257"/>
      <c r="Q620" s="257"/>
      <c r="R620" s="257"/>
      <c r="S620" s="257"/>
      <c r="T620" s="258"/>
      <c r="AT620" s="259" t="s">
        <v>127</v>
      </c>
      <c r="AU620" s="259" t="s">
        <v>82</v>
      </c>
      <c r="AV620" s="14" t="s">
        <v>80</v>
      </c>
      <c r="AW620" s="14" t="s">
        <v>34</v>
      </c>
      <c r="AX620" s="14" t="s">
        <v>73</v>
      </c>
      <c r="AY620" s="259" t="s">
        <v>116</v>
      </c>
    </row>
    <row r="621" s="12" customFormat="1">
      <c r="B621" s="228"/>
      <c r="C621" s="229"/>
      <c r="D621" s="225" t="s">
        <v>127</v>
      </c>
      <c r="E621" s="230" t="s">
        <v>19</v>
      </c>
      <c r="F621" s="231" t="s">
        <v>123</v>
      </c>
      <c r="G621" s="229"/>
      <c r="H621" s="232">
        <v>4</v>
      </c>
      <c r="I621" s="233"/>
      <c r="J621" s="229"/>
      <c r="K621" s="229"/>
      <c r="L621" s="234"/>
      <c r="M621" s="235"/>
      <c r="N621" s="236"/>
      <c r="O621" s="236"/>
      <c r="P621" s="236"/>
      <c r="Q621" s="236"/>
      <c r="R621" s="236"/>
      <c r="S621" s="236"/>
      <c r="T621" s="237"/>
      <c r="AT621" s="238" t="s">
        <v>127</v>
      </c>
      <c r="AU621" s="238" t="s">
        <v>82</v>
      </c>
      <c r="AV621" s="12" t="s">
        <v>82</v>
      </c>
      <c r="AW621" s="12" t="s">
        <v>34</v>
      </c>
      <c r="AX621" s="12" t="s">
        <v>80</v>
      </c>
      <c r="AY621" s="238" t="s">
        <v>116</v>
      </c>
    </row>
    <row r="622" s="1" customFormat="1" ht="16.5" customHeight="1">
      <c r="B622" s="39"/>
      <c r="C622" s="212" t="s">
        <v>830</v>
      </c>
      <c r="D622" s="212" t="s">
        <v>118</v>
      </c>
      <c r="E622" s="213" t="s">
        <v>831</v>
      </c>
      <c r="F622" s="214" t="s">
        <v>832</v>
      </c>
      <c r="G622" s="215" t="s">
        <v>189</v>
      </c>
      <c r="H622" s="216">
        <v>621</v>
      </c>
      <c r="I622" s="217"/>
      <c r="J622" s="218">
        <f>ROUND(I622*H622,2)</f>
        <v>0</v>
      </c>
      <c r="K622" s="214" t="s">
        <v>122</v>
      </c>
      <c r="L622" s="44"/>
      <c r="M622" s="219" t="s">
        <v>19</v>
      </c>
      <c r="N622" s="220" t="s">
        <v>44</v>
      </c>
      <c r="O622" s="84"/>
      <c r="P622" s="221">
        <f>O622*H622</f>
        <v>0</v>
      </c>
      <c r="Q622" s="221">
        <v>0.00019000000000000001</v>
      </c>
      <c r="R622" s="221">
        <f>Q622*H622</f>
        <v>0.11799000000000001</v>
      </c>
      <c r="S622" s="221">
        <v>0</v>
      </c>
      <c r="T622" s="222">
        <f>S622*H622</f>
        <v>0</v>
      </c>
      <c r="AR622" s="223" t="s">
        <v>123</v>
      </c>
      <c r="AT622" s="223" t="s">
        <v>118</v>
      </c>
      <c r="AU622" s="223" t="s">
        <v>82</v>
      </c>
      <c r="AY622" s="18" t="s">
        <v>116</v>
      </c>
      <c r="BE622" s="224">
        <f>IF(N622="základní",J622,0)</f>
        <v>0</v>
      </c>
      <c r="BF622" s="224">
        <f>IF(N622="snížená",J622,0)</f>
        <v>0</v>
      </c>
      <c r="BG622" s="224">
        <f>IF(N622="zákl. přenesená",J622,0)</f>
        <v>0</v>
      </c>
      <c r="BH622" s="224">
        <f>IF(N622="sníž. přenesená",J622,0)</f>
        <v>0</v>
      </c>
      <c r="BI622" s="224">
        <f>IF(N622="nulová",J622,0)</f>
        <v>0</v>
      </c>
      <c r="BJ622" s="18" t="s">
        <v>80</v>
      </c>
      <c r="BK622" s="224">
        <f>ROUND(I622*H622,2)</f>
        <v>0</v>
      </c>
      <c r="BL622" s="18" t="s">
        <v>123</v>
      </c>
      <c r="BM622" s="223" t="s">
        <v>833</v>
      </c>
    </row>
    <row r="623" s="14" customFormat="1">
      <c r="B623" s="250"/>
      <c r="C623" s="251"/>
      <c r="D623" s="225" t="s">
        <v>127</v>
      </c>
      <c r="E623" s="252" t="s">
        <v>19</v>
      </c>
      <c r="F623" s="253" t="s">
        <v>435</v>
      </c>
      <c r="G623" s="251"/>
      <c r="H623" s="252" t="s">
        <v>19</v>
      </c>
      <c r="I623" s="254"/>
      <c r="J623" s="251"/>
      <c r="K623" s="251"/>
      <c r="L623" s="255"/>
      <c r="M623" s="256"/>
      <c r="N623" s="257"/>
      <c r="O623" s="257"/>
      <c r="P623" s="257"/>
      <c r="Q623" s="257"/>
      <c r="R623" s="257"/>
      <c r="S623" s="257"/>
      <c r="T623" s="258"/>
      <c r="AT623" s="259" t="s">
        <v>127</v>
      </c>
      <c r="AU623" s="259" t="s">
        <v>82</v>
      </c>
      <c r="AV623" s="14" t="s">
        <v>80</v>
      </c>
      <c r="AW623" s="14" t="s">
        <v>34</v>
      </c>
      <c r="AX623" s="14" t="s">
        <v>73</v>
      </c>
      <c r="AY623" s="259" t="s">
        <v>116</v>
      </c>
    </row>
    <row r="624" s="12" customFormat="1">
      <c r="B624" s="228"/>
      <c r="C624" s="229"/>
      <c r="D624" s="225" t="s">
        <v>127</v>
      </c>
      <c r="E624" s="230" t="s">
        <v>19</v>
      </c>
      <c r="F624" s="231" t="s">
        <v>834</v>
      </c>
      <c r="G624" s="229"/>
      <c r="H624" s="232">
        <v>621</v>
      </c>
      <c r="I624" s="233"/>
      <c r="J624" s="229"/>
      <c r="K624" s="229"/>
      <c r="L624" s="234"/>
      <c r="M624" s="235"/>
      <c r="N624" s="236"/>
      <c r="O624" s="236"/>
      <c r="P624" s="236"/>
      <c r="Q624" s="236"/>
      <c r="R624" s="236"/>
      <c r="S624" s="236"/>
      <c r="T624" s="237"/>
      <c r="AT624" s="238" t="s">
        <v>127</v>
      </c>
      <c r="AU624" s="238" t="s">
        <v>82</v>
      </c>
      <c r="AV624" s="12" t="s">
        <v>82</v>
      </c>
      <c r="AW624" s="12" t="s">
        <v>34</v>
      </c>
      <c r="AX624" s="12" t="s">
        <v>80</v>
      </c>
      <c r="AY624" s="238" t="s">
        <v>116</v>
      </c>
    </row>
    <row r="625" s="1" customFormat="1" ht="16.5" customHeight="1">
      <c r="B625" s="39"/>
      <c r="C625" s="212" t="s">
        <v>835</v>
      </c>
      <c r="D625" s="212" t="s">
        <v>118</v>
      </c>
      <c r="E625" s="213" t="s">
        <v>836</v>
      </c>
      <c r="F625" s="214" t="s">
        <v>837</v>
      </c>
      <c r="G625" s="215" t="s">
        <v>189</v>
      </c>
      <c r="H625" s="216">
        <v>581</v>
      </c>
      <c r="I625" s="217"/>
      <c r="J625" s="218">
        <f>ROUND(I625*H625,2)</f>
        <v>0</v>
      </c>
      <c r="K625" s="214" t="s">
        <v>19</v>
      </c>
      <c r="L625" s="44"/>
      <c r="M625" s="219" t="s">
        <v>19</v>
      </c>
      <c r="N625" s="220" t="s">
        <v>44</v>
      </c>
      <c r="O625" s="84"/>
      <c r="P625" s="221">
        <f>O625*H625</f>
        <v>0</v>
      </c>
      <c r="Q625" s="221">
        <v>6.9999999999999994E-05</v>
      </c>
      <c r="R625" s="221">
        <f>Q625*H625</f>
        <v>0.040669999999999998</v>
      </c>
      <c r="S625" s="221">
        <v>0</v>
      </c>
      <c r="T625" s="222">
        <f>S625*H625</f>
        <v>0</v>
      </c>
      <c r="AR625" s="223" t="s">
        <v>123</v>
      </c>
      <c r="AT625" s="223" t="s">
        <v>118</v>
      </c>
      <c r="AU625" s="223" t="s">
        <v>82</v>
      </c>
      <c r="AY625" s="18" t="s">
        <v>116</v>
      </c>
      <c r="BE625" s="224">
        <f>IF(N625="základní",J625,0)</f>
        <v>0</v>
      </c>
      <c r="BF625" s="224">
        <f>IF(N625="snížená",J625,0)</f>
        <v>0</v>
      </c>
      <c r="BG625" s="224">
        <f>IF(N625="zákl. přenesená",J625,0)</f>
        <v>0</v>
      </c>
      <c r="BH625" s="224">
        <f>IF(N625="sníž. přenesená",J625,0)</f>
        <v>0</v>
      </c>
      <c r="BI625" s="224">
        <f>IF(N625="nulová",J625,0)</f>
        <v>0</v>
      </c>
      <c r="BJ625" s="18" t="s">
        <v>80</v>
      </c>
      <c r="BK625" s="224">
        <f>ROUND(I625*H625,2)</f>
        <v>0</v>
      </c>
      <c r="BL625" s="18" t="s">
        <v>123</v>
      </c>
      <c r="BM625" s="223" t="s">
        <v>838</v>
      </c>
    </row>
    <row r="626" s="14" customFormat="1">
      <c r="B626" s="250"/>
      <c r="C626" s="251"/>
      <c r="D626" s="225" t="s">
        <v>127</v>
      </c>
      <c r="E626" s="252" t="s">
        <v>19</v>
      </c>
      <c r="F626" s="253" t="s">
        <v>435</v>
      </c>
      <c r="G626" s="251"/>
      <c r="H626" s="252" t="s">
        <v>19</v>
      </c>
      <c r="I626" s="254"/>
      <c r="J626" s="251"/>
      <c r="K626" s="251"/>
      <c r="L626" s="255"/>
      <c r="M626" s="256"/>
      <c r="N626" s="257"/>
      <c r="O626" s="257"/>
      <c r="P626" s="257"/>
      <c r="Q626" s="257"/>
      <c r="R626" s="257"/>
      <c r="S626" s="257"/>
      <c r="T626" s="258"/>
      <c r="AT626" s="259" t="s">
        <v>127</v>
      </c>
      <c r="AU626" s="259" t="s">
        <v>82</v>
      </c>
      <c r="AV626" s="14" t="s">
        <v>80</v>
      </c>
      <c r="AW626" s="14" t="s">
        <v>34</v>
      </c>
      <c r="AX626" s="14" t="s">
        <v>73</v>
      </c>
      <c r="AY626" s="259" t="s">
        <v>116</v>
      </c>
    </row>
    <row r="627" s="12" customFormat="1">
      <c r="B627" s="228"/>
      <c r="C627" s="229"/>
      <c r="D627" s="225" t="s">
        <v>127</v>
      </c>
      <c r="E627" s="230" t="s">
        <v>19</v>
      </c>
      <c r="F627" s="231" t="s">
        <v>839</v>
      </c>
      <c r="G627" s="229"/>
      <c r="H627" s="232">
        <v>581</v>
      </c>
      <c r="I627" s="233"/>
      <c r="J627" s="229"/>
      <c r="K627" s="229"/>
      <c r="L627" s="234"/>
      <c r="M627" s="235"/>
      <c r="N627" s="236"/>
      <c r="O627" s="236"/>
      <c r="P627" s="236"/>
      <c r="Q627" s="236"/>
      <c r="R627" s="236"/>
      <c r="S627" s="236"/>
      <c r="T627" s="237"/>
      <c r="AT627" s="238" t="s">
        <v>127</v>
      </c>
      <c r="AU627" s="238" t="s">
        <v>82</v>
      </c>
      <c r="AV627" s="12" t="s">
        <v>82</v>
      </c>
      <c r="AW627" s="12" t="s">
        <v>34</v>
      </c>
      <c r="AX627" s="12" t="s">
        <v>80</v>
      </c>
      <c r="AY627" s="238" t="s">
        <v>116</v>
      </c>
    </row>
    <row r="628" s="1" customFormat="1" ht="16.5" customHeight="1">
      <c r="B628" s="39"/>
      <c r="C628" s="212" t="s">
        <v>840</v>
      </c>
      <c r="D628" s="212" t="s">
        <v>118</v>
      </c>
      <c r="E628" s="213" t="s">
        <v>841</v>
      </c>
      <c r="F628" s="214" t="s">
        <v>842</v>
      </c>
      <c r="G628" s="215" t="s">
        <v>554</v>
      </c>
      <c r="H628" s="216">
        <v>5</v>
      </c>
      <c r="I628" s="217"/>
      <c r="J628" s="218">
        <f>ROUND(I628*H628,2)</f>
        <v>0</v>
      </c>
      <c r="K628" s="214" t="s">
        <v>19</v>
      </c>
      <c r="L628" s="44"/>
      <c r="M628" s="219" t="s">
        <v>19</v>
      </c>
      <c r="N628" s="220" t="s">
        <v>44</v>
      </c>
      <c r="O628" s="84"/>
      <c r="P628" s="221">
        <f>O628*H628</f>
        <v>0</v>
      </c>
      <c r="Q628" s="221">
        <v>0</v>
      </c>
      <c r="R628" s="221">
        <f>Q628*H628</f>
        <v>0</v>
      </c>
      <c r="S628" s="221">
        <v>0</v>
      </c>
      <c r="T628" s="222">
        <f>S628*H628</f>
        <v>0</v>
      </c>
      <c r="AR628" s="223" t="s">
        <v>123</v>
      </c>
      <c r="AT628" s="223" t="s">
        <v>118</v>
      </c>
      <c r="AU628" s="223" t="s">
        <v>82</v>
      </c>
      <c r="AY628" s="18" t="s">
        <v>116</v>
      </c>
      <c r="BE628" s="224">
        <f>IF(N628="základní",J628,0)</f>
        <v>0</v>
      </c>
      <c r="BF628" s="224">
        <f>IF(N628="snížená",J628,0)</f>
        <v>0</v>
      </c>
      <c r="BG628" s="224">
        <f>IF(N628="zákl. přenesená",J628,0)</f>
        <v>0</v>
      </c>
      <c r="BH628" s="224">
        <f>IF(N628="sníž. přenesená",J628,0)</f>
        <v>0</v>
      </c>
      <c r="BI628" s="224">
        <f>IF(N628="nulová",J628,0)</f>
        <v>0</v>
      </c>
      <c r="BJ628" s="18" t="s">
        <v>80</v>
      </c>
      <c r="BK628" s="224">
        <f>ROUND(I628*H628,2)</f>
        <v>0</v>
      </c>
      <c r="BL628" s="18" t="s">
        <v>123</v>
      </c>
      <c r="BM628" s="223" t="s">
        <v>843</v>
      </c>
    </row>
    <row r="629" s="14" customFormat="1">
      <c r="B629" s="250"/>
      <c r="C629" s="251"/>
      <c r="D629" s="225" t="s">
        <v>127</v>
      </c>
      <c r="E629" s="252" t="s">
        <v>19</v>
      </c>
      <c r="F629" s="253" t="s">
        <v>844</v>
      </c>
      <c r="G629" s="251"/>
      <c r="H629" s="252" t="s">
        <v>19</v>
      </c>
      <c r="I629" s="254"/>
      <c r="J629" s="251"/>
      <c r="K629" s="251"/>
      <c r="L629" s="255"/>
      <c r="M629" s="256"/>
      <c r="N629" s="257"/>
      <c r="O629" s="257"/>
      <c r="P629" s="257"/>
      <c r="Q629" s="257"/>
      <c r="R629" s="257"/>
      <c r="S629" s="257"/>
      <c r="T629" s="258"/>
      <c r="AT629" s="259" t="s">
        <v>127</v>
      </c>
      <c r="AU629" s="259" t="s">
        <v>82</v>
      </c>
      <c r="AV629" s="14" t="s">
        <v>80</v>
      </c>
      <c r="AW629" s="14" t="s">
        <v>34</v>
      </c>
      <c r="AX629" s="14" t="s">
        <v>73</v>
      </c>
      <c r="AY629" s="259" t="s">
        <v>116</v>
      </c>
    </row>
    <row r="630" s="14" customFormat="1">
      <c r="B630" s="250"/>
      <c r="C630" s="251"/>
      <c r="D630" s="225" t="s">
        <v>127</v>
      </c>
      <c r="E630" s="252" t="s">
        <v>19</v>
      </c>
      <c r="F630" s="253" t="s">
        <v>845</v>
      </c>
      <c r="G630" s="251"/>
      <c r="H630" s="252" t="s">
        <v>19</v>
      </c>
      <c r="I630" s="254"/>
      <c r="J630" s="251"/>
      <c r="K630" s="251"/>
      <c r="L630" s="255"/>
      <c r="M630" s="256"/>
      <c r="N630" s="257"/>
      <c r="O630" s="257"/>
      <c r="P630" s="257"/>
      <c r="Q630" s="257"/>
      <c r="R630" s="257"/>
      <c r="S630" s="257"/>
      <c r="T630" s="258"/>
      <c r="AT630" s="259" t="s">
        <v>127</v>
      </c>
      <c r="AU630" s="259" t="s">
        <v>82</v>
      </c>
      <c r="AV630" s="14" t="s">
        <v>80</v>
      </c>
      <c r="AW630" s="14" t="s">
        <v>34</v>
      </c>
      <c r="AX630" s="14" t="s">
        <v>73</v>
      </c>
      <c r="AY630" s="259" t="s">
        <v>116</v>
      </c>
    </row>
    <row r="631" s="12" customFormat="1">
      <c r="B631" s="228"/>
      <c r="C631" s="229"/>
      <c r="D631" s="225" t="s">
        <v>127</v>
      </c>
      <c r="E631" s="230" t="s">
        <v>19</v>
      </c>
      <c r="F631" s="231" t="s">
        <v>142</v>
      </c>
      <c r="G631" s="229"/>
      <c r="H631" s="232">
        <v>5</v>
      </c>
      <c r="I631" s="233"/>
      <c r="J631" s="229"/>
      <c r="K631" s="229"/>
      <c r="L631" s="234"/>
      <c r="M631" s="235"/>
      <c r="N631" s="236"/>
      <c r="O631" s="236"/>
      <c r="P631" s="236"/>
      <c r="Q631" s="236"/>
      <c r="R631" s="236"/>
      <c r="S631" s="236"/>
      <c r="T631" s="237"/>
      <c r="AT631" s="238" t="s">
        <v>127</v>
      </c>
      <c r="AU631" s="238" t="s">
        <v>82</v>
      </c>
      <c r="AV631" s="12" t="s">
        <v>82</v>
      </c>
      <c r="AW631" s="12" t="s">
        <v>34</v>
      </c>
      <c r="AX631" s="12" t="s">
        <v>80</v>
      </c>
      <c r="AY631" s="238" t="s">
        <v>116</v>
      </c>
    </row>
    <row r="632" s="1" customFormat="1" ht="16.5" customHeight="1">
      <c r="B632" s="39"/>
      <c r="C632" s="212" t="s">
        <v>846</v>
      </c>
      <c r="D632" s="212" t="s">
        <v>118</v>
      </c>
      <c r="E632" s="213" t="s">
        <v>847</v>
      </c>
      <c r="F632" s="214" t="s">
        <v>848</v>
      </c>
      <c r="G632" s="215" t="s">
        <v>554</v>
      </c>
      <c r="H632" s="216">
        <v>22</v>
      </c>
      <c r="I632" s="217"/>
      <c r="J632" s="218">
        <f>ROUND(I632*H632,2)</f>
        <v>0</v>
      </c>
      <c r="K632" s="214" t="s">
        <v>19</v>
      </c>
      <c r="L632" s="44"/>
      <c r="M632" s="219" t="s">
        <v>19</v>
      </c>
      <c r="N632" s="220" t="s">
        <v>44</v>
      </c>
      <c r="O632" s="84"/>
      <c r="P632" s="221">
        <f>O632*H632</f>
        <v>0</v>
      </c>
      <c r="Q632" s="221">
        <v>0</v>
      </c>
      <c r="R632" s="221">
        <f>Q632*H632</f>
        <v>0</v>
      </c>
      <c r="S632" s="221">
        <v>0</v>
      </c>
      <c r="T632" s="222">
        <f>S632*H632</f>
        <v>0</v>
      </c>
      <c r="AR632" s="223" t="s">
        <v>123</v>
      </c>
      <c r="AT632" s="223" t="s">
        <v>118</v>
      </c>
      <c r="AU632" s="223" t="s">
        <v>82</v>
      </c>
      <c r="AY632" s="18" t="s">
        <v>116</v>
      </c>
      <c r="BE632" s="224">
        <f>IF(N632="základní",J632,0)</f>
        <v>0</v>
      </c>
      <c r="BF632" s="224">
        <f>IF(N632="snížená",J632,0)</f>
        <v>0</v>
      </c>
      <c r="BG632" s="224">
        <f>IF(N632="zákl. přenesená",J632,0)</f>
        <v>0</v>
      </c>
      <c r="BH632" s="224">
        <f>IF(N632="sníž. přenesená",J632,0)</f>
        <v>0</v>
      </c>
      <c r="BI632" s="224">
        <f>IF(N632="nulová",J632,0)</f>
        <v>0</v>
      </c>
      <c r="BJ632" s="18" t="s">
        <v>80</v>
      </c>
      <c r="BK632" s="224">
        <f>ROUND(I632*H632,2)</f>
        <v>0</v>
      </c>
      <c r="BL632" s="18" t="s">
        <v>123</v>
      </c>
      <c r="BM632" s="223" t="s">
        <v>849</v>
      </c>
    </row>
    <row r="633" s="14" customFormat="1">
      <c r="B633" s="250"/>
      <c r="C633" s="251"/>
      <c r="D633" s="225" t="s">
        <v>127</v>
      </c>
      <c r="E633" s="252" t="s">
        <v>19</v>
      </c>
      <c r="F633" s="253" t="s">
        <v>850</v>
      </c>
      <c r="G633" s="251"/>
      <c r="H633" s="252" t="s">
        <v>19</v>
      </c>
      <c r="I633" s="254"/>
      <c r="J633" s="251"/>
      <c r="K633" s="251"/>
      <c r="L633" s="255"/>
      <c r="M633" s="256"/>
      <c r="N633" s="257"/>
      <c r="O633" s="257"/>
      <c r="P633" s="257"/>
      <c r="Q633" s="257"/>
      <c r="R633" s="257"/>
      <c r="S633" s="257"/>
      <c r="T633" s="258"/>
      <c r="AT633" s="259" t="s">
        <v>127</v>
      </c>
      <c r="AU633" s="259" t="s">
        <v>82</v>
      </c>
      <c r="AV633" s="14" t="s">
        <v>80</v>
      </c>
      <c r="AW633" s="14" t="s">
        <v>34</v>
      </c>
      <c r="AX633" s="14" t="s">
        <v>73</v>
      </c>
      <c r="AY633" s="259" t="s">
        <v>116</v>
      </c>
    </row>
    <row r="634" s="14" customFormat="1">
      <c r="B634" s="250"/>
      <c r="C634" s="251"/>
      <c r="D634" s="225" t="s">
        <v>127</v>
      </c>
      <c r="E634" s="252" t="s">
        <v>19</v>
      </c>
      <c r="F634" s="253" t="s">
        <v>851</v>
      </c>
      <c r="G634" s="251"/>
      <c r="H634" s="252" t="s">
        <v>19</v>
      </c>
      <c r="I634" s="254"/>
      <c r="J634" s="251"/>
      <c r="K634" s="251"/>
      <c r="L634" s="255"/>
      <c r="M634" s="256"/>
      <c r="N634" s="257"/>
      <c r="O634" s="257"/>
      <c r="P634" s="257"/>
      <c r="Q634" s="257"/>
      <c r="R634" s="257"/>
      <c r="S634" s="257"/>
      <c r="T634" s="258"/>
      <c r="AT634" s="259" t="s">
        <v>127</v>
      </c>
      <c r="AU634" s="259" t="s">
        <v>82</v>
      </c>
      <c r="AV634" s="14" t="s">
        <v>80</v>
      </c>
      <c r="AW634" s="14" t="s">
        <v>34</v>
      </c>
      <c r="AX634" s="14" t="s">
        <v>73</v>
      </c>
      <c r="AY634" s="259" t="s">
        <v>116</v>
      </c>
    </row>
    <row r="635" s="12" customFormat="1">
      <c r="B635" s="228"/>
      <c r="C635" s="229"/>
      <c r="D635" s="225" t="s">
        <v>127</v>
      </c>
      <c r="E635" s="230" t="s">
        <v>19</v>
      </c>
      <c r="F635" s="231" t="s">
        <v>252</v>
      </c>
      <c r="G635" s="229"/>
      <c r="H635" s="232">
        <v>22</v>
      </c>
      <c r="I635" s="233"/>
      <c r="J635" s="229"/>
      <c r="K635" s="229"/>
      <c r="L635" s="234"/>
      <c r="M635" s="235"/>
      <c r="N635" s="236"/>
      <c r="O635" s="236"/>
      <c r="P635" s="236"/>
      <c r="Q635" s="236"/>
      <c r="R635" s="236"/>
      <c r="S635" s="236"/>
      <c r="T635" s="237"/>
      <c r="AT635" s="238" t="s">
        <v>127</v>
      </c>
      <c r="AU635" s="238" t="s">
        <v>82</v>
      </c>
      <c r="AV635" s="12" t="s">
        <v>82</v>
      </c>
      <c r="AW635" s="12" t="s">
        <v>34</v>
      </c>
      <c r="AX635" s="12" t="s">
        <v>80</v>
      </c>
      <c r="AY635" s="238" t="s">
        <v>116</v>
      </c>
    </row>
    <row r="636" s="1" customFormat="1" ht="16.5" customHeight="1">
      <c r="B636" s="39"/>
      <c r="C636" s="212" t="s">
        <v>852</v>
      </c>
      <c r="D636" s="212" t="s">
        <v>118</v>
      </c>
      <c r="E636" s="213" t="s">
        <v>853</v>
      </c>
      <c r="F636" s="214" t="s">
        <v>854</v>
      </c>
      <c r="G636" s="215" t="s">
        <v>855</v>
      </c>
      <c r="H636" s="216">
        <v>1</v>
      </c>
      <c r="I636" s="217"/>
      <c r="J636" s="218">
        <f>ROUND(I636*H636,2)</f>
        <v>0</v>
      </c>
      <c r="K636" s="214" t="s">
        <v>19</v>
      </c>
      <c r="L636" s="44"/>
      <c r="M636" s="219" t="s">
        <v>19</v>
      </c>
      <c r="N636" s="220" t="s">
        <v>44</v>
      </c>
      <c r="O636" s="84"/>
      <c r="P636" s="221">
        <f>O636*H636</f>
        <v>0</v>
      </c>
      <c r="Q636" s="221">
        <v>0</v>
      </c>
      <c r="R636" s="221">
        <f>Q636*H636</f>
        <v>0</v>
      </c>
      <c r="S636" s="221">
        <v>0</v>
      </c>
      <c r="T636" s="222">
        <f>S636*H636</f>
        <v>0</v>
      </c>
      <c r="AR636" s="223" t="s">
        <v>123</v>
      </c>
      <c r="AT636" s="223" t="s">
        <v>118</v>
      </c>
      <c r="AU636" s="223" t="s">
        <v>82</v>
      </c>
      <c r="AY636" s="18" t="s">
        <v>116</v>
      </c>
      <c r="BE636" s="224">
        <f>IF(N636="základní",J636,0)</f>
        <v>0</v>
      </c>
      <c r="BF636" s="224">
        <f>IF(N636="snížená",J636,0)</f>
        <v>0</v>
      </c>
      <c r="BG636" s="224">
        <f>IF(N636="zákl. přenesená",J636,0)</f>
        <v>0</v>
      </c>
      <c r="BH636" s="224">
        <f>IF(N636="sníž. přenesená",J636,0)</f>
        <v>0</v>
      </c>
      <c r="BI636" s="224">
        <f>IF(N636="nulová",J636,0)</f>
        <v>0</v>
      </c>
      <c r="BJ636" s="18" t="s">
        <v>80</v>
      </c>
      <c r="BK636" s="224">
        <f>ROUND(I636*H636,2)</f>
        <v>0</v>
      </c>
      <c r="BL636" s="18" t="s">
        <v>123</v>
      </c>
      <c r="BM636" s="223" t="s">
        <v>856</v>
      </c>
    </row>
    <row r="637" s="12" customFormat="1">
      <c r="B637" s="228"/>
      <c r="C637" s="229"/>
      <c r="D637" s="225" t="s">
        <v>127</v>
      </c>
      <c r="E637" s="230" t="s">
        <v>19</v>
      </c>
      <c r="F637" s="231" t="s">
        <v>80</v>
      </c>
      <c r="G637" s="229"/>
      <c r="H637" s="232">
        <v>1</v>
      </c>
      <c r="I637" s="233"/>
      <c r="J637" s="229"/>
      <c r="K637" s="229"/>
      <c r="L637" s="234"/>
      <c r="M637" s="235"/>
      <c r="N637" s="236"/>
      <c r="O637" s="236"/>
      <c r="P637" s="236"/>
      <c r="Q637" s="236"/>
      <c r="R637" s="236"/>
      <c r="S637" s="236"/>
      <c r="T637" s="237"/>
      <c r="AT637" s="238" t="s">
        <v>127</v>
      </c>
      <c r="AU637" s="238" t="s">
        <v>82</v>
      </c>
      <c r="AV637" s="12" t="s">
        <v>82</v>
      </c>
      <c r="AW637" s="12" t="s">
        <v>34</v>
      </c>
      <c r="AX637" s="12" t="s">
        <v>80</v>
      </c>
      <c r="AY637" s="238" t="s">
        <v>116</v>
      </c>
    </row>
    <row r="638" s="11" customFormat="1" ht="22.8" customHeight="1">
      <c r="B638" s="196"/>
      <c r="C638" s="197"/>
      <c r="D638" s="198" t="s">
        <v>72</v>
      </c>
      <c r="E638" s="210" t="s">
        <v>165</v>
      </c>
      <c r="F638" s="210" t="s">
        <v>857</v>
      </c>
      <c r="G638" s="197"/>
      <c r="H638" s="197"/>
      <c r="I638" s="200"/>
      <c r="J638" s="211">
        <f>BK638</f>
        <v>0</v>
      </c>
      <c r="K638" s="197"/>
      <c r="L638" s="202"/>
      <c r="M638" s="203"/>
      <c r="N638" s="204"/>
      <c r="O638" s="204"/>
      <c r="P638" s="205">
        <f>SUM(P639:P668)</f>
        <v>0</v>
      </c>
      <c r="Q638" s="204"/>
      <c r="R638" s="205">
        <f>SUM(R639:R668)</f>
        <v>23.730820000000001</v>
      </c>
      <c r="S638" s="204"/>
      <c r="T638" s="206">
        <f>SUM(T639:T668)</f>
        <v>0</v>
      </c>
      <c r="AR638" s="207" t="s">
        <v>80</v>
      </c>
      <c r="AT638" s="208" t="s">
        <v>72</v>
      </c>
      <c r="AU638" s="208" t="s">
        <v>80</v>
      </c>
      <c r="AY638" s="207" t="s">
        <v>116</v>
      </c>
      <c r="BK638" s="209">
        <f>SUM(BK639:BK668)</f>
        <v>0</v>
      </c>
    </row>
    <row r="639" s="1" customFormat="1" ht="24" customHeight="1">
      <c r="B639" s="39"/>
      <c r="C639" s="212" t="s">
        <v>858</v>
      </c>
      <c r="D639" s="212" t="s">
        <v>118</v>
      </c>
      <c r="E639" s="213" t="s">
        <v>859</v>
      </c>
      <c r="F639" s="214" t="s">
        <v>860</v>
      </c>
      <c r="G639" s="215" t="s">
        <v>189</v>
      </c>
      <c r="H639" s="216">
        <v>62</v>
      </c>
      <c r="I639" s="217"/>
      <c r="J639" s="218">
        <f>ROUND(I639*H639,2)</f>
        <v>0</v>
      </c>
      <c r="K639" s="214" t="s">
        <v>122</v>
      </c>
      <c r="L639" s="44"/>
      <c r="M639" s="219" t="s">
        <v>19</v>
      </c>
      <c r="N639" s="220" t="s">
        <v>44</v>
      </c>
      <c r="O639" s="84"/>
      <c r="P639" s="221">
        <f>O639*H639</f>
        <v>0</v>
      </c>
      <c r="Q639" s="221">
        <v>0</v>
      </c>
      <c r="R639" s="221">
        <f>Q639*H639</f>
        <v>0</v>
      </c>
      <c r="S639" s="221">
        <v>0</v>
      </c>
      <c r="T639" s="222">
        <f>S639*H639</f>
        <v>0</v>
      </c>
      <c r="AR639" s="223" t="s">
        <v>123</v>
      </c>
      <c r="AT639" s="223" t="s">
        <v>118</v>
      </c>
      <c r="AU639" s="223" t="s">
        <v>82</v>
      </c>
      <c r="AY639" s="18" t="s">
        <v>116</v>
      </c>
      <c r="BE639" s="224">
        <f>IF(N639="základní",J639,0)</f>
        <v>0</v>
      </c>
      <c r="BF639" s="224">
        <f>IF(N639="snížená",J639,0)</f>
        <v>0</v>
      </c>
      <c r="BG639" s="224">
        <f>IF(N639="zákl. přenesená",J639,0)</f>
        <v>0</v>
      </c>
      <c r="BH639" s="224">
        <f>IF(N639="sníž. přenesená",J639,0)</f>
        <v>0</v>
      </c>
      <c r="BI639" s="224">
        <f>IF(N639="nulová",J639,0)</f>
        <v>0</v>
      </c>
      <c r="BJ639" s="18" t="s">
        <v>80</v>
      </c>
      <c r="BK639" s="224">
        <f>ROUND(I639*H639,2)</f>
        <v>0</v>
      </c>
      <c r="BL639" s="18" t="s">
        <v>123</v>
      </c>
      <c r="BM639" s="223" t="s">
        <v>861</v>
      </c>
    </row>
    <row r="640" s="1" customFormat="1">
      <c r="B640" s="39"/>
      <c r="C640" s="40"/>
      <c r="D640" s="225" t="s">
        <v>125</v>
      </c>
      <c r="E640" s="40"/>
      <c r="F640" s="226" t="s">
        <v>862</v>
      </c>
      <c r="G640" s="40"/>
      <c r="H640" s="40"/>
      <c r="I640" s="136"/>
      <c r="J640" s="40"/>
      <c r="K640" s="40"/>
      <c r="L640" s="44"/>
      <c r="M640" s="227"/>
      <c r="N640" s="84"/>
      <c r="O640" s="84"/>
      <c r="P640" s="84"/>
      <c r="Q640" s="84"/>
      <c r="R640" s="84"/>
      <c r="S640" s="84"/>
      <c r="T640" s="85"/>
      <c r="AT640" s="18" t="s">
        <v>125</v>
      </c>
      <c r="AU640" s="18" t="s">
        <v>82</v>
      </c>
    </row>
    <row r="641" s="14" customFormat="1">
      <c r="B641" s="250"/>
      <c r="C641" s="251"/>
      <c r="D641" s="225" t="s">
        <v>127</v>
      </c>
      <c r="E641" s="252" t="s">
        <v>19</v>
      </c>
      <c r="F641" s="253" t="s">
        <v>863</v>
      </c>
      <c r="G641" s="251"/>
      <c r="H641" s="252" t="s">
        <v>19</v>
      </c>
      <c r="I641" s="254"/>
      <c r="J641" s="251"/>
      <c r="K641" s="251"/>
      <c r="L641" s="255"/>
      <c r="M641" s="256"/>
      <c r="N641" s="257"/>
      <c r="O641" s="257"/>
      <c r="P641" s="257"/>
      <c r="Q641" s="257"/>
      <c r="R641" s="257"/>
      <c r="S641" s="257"/>
      <c r="T641" s="258"/>
      <c r="AT641" s="259" t="s">
        <v>127</v>
      </c>
      <c r="AU641" s="259" t="s">
        <v>82</v>
      </c>
      <c r="AV641" s="14" t="s">
        <v>80</v>
      </c>
      <c r="AW641" s="14" t="s">
        <v>34</v>
      </c>
      <c r="AX641" s="14" t="s">
        <v>73</v>
      </c>
      <c r="AY641" s="259" t="s">
        <v>116</v>
      </c>
    </row>
    <row r="642" s="12" customFormat="1">
      <c r="B642" s="228"/>
      <c r="C642" s="229"/>
      <c r="D642" s="225" t="s">
        <v>127</v>
      </c>
      <c r="E642" s="230" t="s">
        <v>19</v>
      </c>
      <c r="F642" s="231" t="s">
        <v>516</v>
      </c>
      <c r="G642" s="229"/>
      <c r="H642" s="232">
        <v>62</v>
      </c>
      <c r="I642" s="233"/>
      <c r="J642" s="229"/>
      <c r="K642" s="229"/>
      <c r="L642" s="234"/>
      <c r="M642" s="235"/>
      <c r="N642" s="236"/>
      <c r="O642" s="236"/>
      <c r="P642" s="236"/>
      <c r="Q642" s="236"/>
      <c r="R642" s="236"/>
      <c r="S642" s="236"/>
      <c r="T642" s="237"/>
      <c r="AT642" s="238" t="s">
        <v>127</v>
      </c>
      <c r="AU642" s="238" t="s">
        <v>82</v>
      </c>
      <c r="AV642" s="12" t="s">
        <v>82</v>
      </c>
      <c r="AW642" s="12" t="s">
        <v>34</v>
      </c>
      <c r="AX642" s="12" t="s">
        <v>80</v>
      </c>
      <c r="AY642" s="238" t="s">
        <v>116</v>
      </c>
    </row>
    <row r="643" s="1" customFormat="1" ht="24" customHeight="1">
      <c r="B643" s="39"/>
      <c r="C643" s="212" t="s">
        <v>864</v>
      </c>
      <c r="D643" s="212" t="s">
        <v>118</v>
      </c>
      <c r="E643" s="213" t="s">
        <v>865</v>
      </c>
      <c r="F643" s="214" t="s">
        <v>866</v>
      </c>
      <c r="G643" s="215" t="s">
        <v>189</v>
      </c>
      <c r="H643" s="216">
        <v>62</v>
      </c>
      <c r="I643" s="217"/>
      <c r="J643" s="218">
        <f>ROUND(I643*H643,2)</f>
        <v>0</v>
      </c>
      <c r="K643" s="214" t="s">
        <v>19</v>
      </c>
      <c r="L643" s="44"/>
      <c r="M643" s="219" t="s">
        <v>19</v>
      </c>
      <c r="N643" s="220" t="s">
        <v>44</v>
      </c>
      <c r="O643" s="84"/>
      <c r="P643" s="221">
        <f>O643*H643</f>
        <v>0</v>
      </c>
      <c r="Q643" s="221">
        <v>0.00060999999999999997</v>
      </c>
      <c r="R643" s="221">
        <f>Q643*H643</f>
        <v>0.037819999999999999</v>
      </c>
      <c r="S643" s="221">
        <v>0</v>
      </c>
      <c r="T643" s="222">
        <f>S643*H643</f>
        <v>0</v>
      </c>
      <c r="AR643" s="223" t="s">
        <v>123</v>
      </c>
      <c r="AT643" s="223" t="s">
        <v>118</v>
      </c>
      <c r="AU643" s="223" t="s">
        <v>82</v>
      </c>
      <c r="AY643" s="18" t="s">
        <v>116</v>
      </c>
      <c r="BE643" s="224">
        <f>IF(N643="základní",J643,0)</f>
        <v>0</v>
      </c>
      <c r="BF643" s="224">
        <f>IF(N643="snížená",J643,0)</f>
        <v>0</v>
      </c>
      <c r="BG643" s="224">
        <f>IF(N643="zákl. přenesená",J643,0)</f>
        <v>0</v>
      </c>
      <c r="BH643" s="224">
        <f>IF(N643="sníž. přenesená",J643,0)</f>
        <v>0</v>
      </c>
      <c r="BI643" s="224">
        <f>IF(N643="nulová",J643,0)</f>
        <v>0</v>
      </c>
      <c r="BJ643" s="18" t="s">
        <v>80</v>
      </c>
      <c r="BK643" s="224">
        <f>ROUND(I643*H643,2)</f>
        <v>0</v>
      </c>
      <c r="BL643" s="18" t="s">
        <v>123</v>
      </c>
      <c r="BM643" s="223" t="s">
        <v>867</v>
      </c>
    </row>
    <row r="644" s="1" customFormat="1">
      <c r="B644" s="39"/>
      <c r="C644" s="40"/>
      <c r="D644" s="225" t="s">
        <v>125</v>
      </c>
      <c r="E644" s="40"/>
      <c r="F644" s="226" t="s">
        <v>868</v>
      </c>
      <c r="G644" s="40"/>
      <c r="H644" s="40"/>
      <c r="I644" s="136"/>
      <c r="J644" s="40"/>
      <c r="K644" s="40"/>
      <c r="L644" s="44"/>
      <c r="M644" s="227"/>
      <c r="N644" s="84"/>
      <c r="O644" s="84"/>
      <c r="P644" s="84"/>
      <c r="Q644" s="84"/>
      <c r="R644" s="84"/>
      <c r="S644" s="84"/>
      <c r="T644" s="85"/>
      <c r="AT644" s="18" t="s">
        <v>125</v>
      </c>
      <c r="AU644" s="18" t="s">
        <v>82</v>
      </c>
    </row>
    <row r="645" s="12" customFormat="1">
      <c r="B645" s="228"/>
      <c r="C645" s="229"/>
      <c r="D645" s="225" t="s">
        <v>127</v>
      </c>
      <c r="E645" s="230" t="s">
        <v>19</v>
      </c>
      <c r="F645" s="231" t="s">
        <v>869</v>
      </c>
      <c r="G645" s="229"/>
      <c r="H645" s="232">
        <v>20</v>
      </c>
      <c r="I645" s="233"/>
      <c r="J645" s="229"/>
      <c r="K645" s="229"/>
      <c r="L645" s="234"/>
      <c r="M645" s="235"/>
      <c r="N645" s="236"/>
      <c r="O645" s="236"/>
      <c r="P645" s="236"/>
      <c r="Q645" s="236"/>
      <c r="R645" s="236"/>
      <c r="S645" s="236"/>
      <c r="T645" s="237"/>
      <c r="AT645" s="238" t="s">
        <v>127</v>
      </c>
      <c r="AU645" s="238" t="s">
        <v>82</v>
      </c>
      <c r="AV645" s="12" t="s">
        <v>82</v>
      </c>
      <c r="AW645" s="12" t="s">
        <v>34</v>
      </c>
      <c r="AX645" s="12" t="s">
        <v>73</v>
      </c>
      <c r="AY645" s="238" t="s">
        <v>116</v>
      </c>
    </row>
    <row r="646" s="12" customFormat="1">
      <c r="B646" s="228"/>
      <c r="C646" s="229"/>
      <c r="D646" s="225" t="s">
        <v>127</v>
      </c>
      <c r="E646" s="230" t="s">
        <v>19</v>
      </c>
      <c r="F646" s="231" t="s">
        <v>870</v>
      </c>
      <c r="G646" s="229"/>
      <c r="H646" s="232">
        <v>26</v>
      </c>
      <c r="I646" s="233"/>
      <c r="J646" s="229"/>
      <c r="K646" s="229"/>
      <c r="L646" s="234"/>
      <c r="M646" s="235"/>
      <c r="N646" s="236"/>
      <c r="O646" s="236"/>
      <c r="P646" s="236"/>
      <c r="Q646" s="236"/>
      <c r="R646" s="236"/>
      <c r="S646" s="236"/>
      <c r="T646" s="237"/>
      <c r="AT646" s="238" t="s">
        <v>127</v>
      </c>
      <c r="AU646" s="238" t="s">
        <v>82</v>
      </c>
      <c r="AV646" s="12" t="s">
        <v>82</v>
      </c>
      <c r="AW646" s="12" t="s">
        <v>34</v>
      </c>
      <c r="AX646" s="12" t="s">
        <v>73</v>
      </c>
      <c r="AY646" s="238" t="s">
        <v>116</v>
      </c>
    </row>
    <row r="647" s="12" customFormat="1">
      <c r="B647" s="228"/>
      <c r="C647" s="229"/>
      <c r="D647" s="225" t="s">
        <v>127</v>
      </c>
      <c r="E647" s="230" t="s">
        <v>19</v>
      </c>
      <c r="F647" s="231" t="s">
        <v>871</v>
      </c>
      <c r="G647" s="229"/>
      <c r="H647" s="232">
        <v>16</v>
      </c>
      <c r="I647" s="233"/>
      <c r="J647" s="229"/>
      <c r="K647" s="229"/>
      <c r="L647" s="234"/>
      <c r="M647" s="235"/>
      <c r="N647" s="236"/>
      <c r="O647" s="236"/>
      <c r="P647" s="236"/>
      <c r="Q647" s="236"/>
      <c r="R647" s="236"/>
      <c r="S647" s="236"/>
      <c r="T647" s="237"/>
      <c r="AT647" s="238" t="s">
        <v>127</v>
      </c>
      <c r="AU647" s="238" t="s">
        <v>82</v>
      </c>
      <c r="AV647" s="12" t="s">
        <v>82</v>
      </c>
      <c r="AW647" s="12" t="s">
        <v>34</v>
      </c>
      <c r="AX647" s="12" t="s">
        <v>73</v>
      </c>
      <c r="AY647" s="238" t="s">
        <v>116</v>
      </c>
    </row>
    <row r="648" s="13" customFormat="1">
      <c r="B648" s="239"/>
      <c r="C648" s="240"/>
      <c r="D648" s="225" t="s">
        <v>127</v>
      </c>
      <c r="E648" s="241" t="s">
        <v>19</v>
      </c>
      <c r="F648" s="242" t="s">
        <v>154</v>
      </c>
      <c r="G648" s="240"/>
      <c r="H648" s="243">
        <v>62</v>
      </c>
      <c r="I648" s="244"/>
      <c r="J648" s="240"/>
      <c r="K648" s="240"/>
      <c r="L648" s="245"/>
      <c r="M648" s="246"/>
      <c r="N648" s="247"/>
      <c r="O648" s="247"/>
      <c r="P648" s="247"/>
      <c r="Q648" s="247"/>
      <c r="R648" s="247"/>
      <c r="S648" s="247"/>
      <c r="T648" s="248"/>
      <c r="AT648" s="249" t="s">
        <v>127</v>
      </c>
      <c r="AU648" s="249" t="s">
        <v>82</v>
      </c>
      <c r="AV648" s="13" t="s">
        <v>123</v>
      </c>
      <c r="AW648" s="13" t="s">
        <v>34</v>
      </c>
      <c r="AX648" s="13" t="s">
        <v>80</v>
      </c>
      <c r="AY648" s="249" t="s">
        <v>116</v>
      </c>
    </row>
    <row r="649" s="1" customFormat="1" ht="16.5" customHeight="1">
      <c r="B649" s="39"/>
      <c r="C649" s="212" t="s">
        <v>872</v>
      </c>
      <c r="D649" s="212" t="s">
        <v>118</v>
      </c>
      <c r="E649" s="213" t="s">
        <v>873</v>
      </c>
      <c r="F649" s="214" t="s">
        <v>874</v>
      </c>
      <c r="G649" s="215" t="s">
        <v>189</v>
      </c>
      <c r="H649" s="216">
        <v>816</v>
      </c>
      <c r="I649" s="217"/>
      <c r="J649" s="218">
        <f>ROUND(I649*H649,2)</f>
        <v>0</v>
      </c>
      <c r="K649" s="214" t="s">
        <v>122</v>
      </c>
      <c r="L649" s="44"/>
      <c r="M649" s="219" t="s">
        <v>19</v>
      </c>
      <c r="N649" s="220" t="s">
        <v>44</v>
      </c>
      <c r="O649" s="84"/>
      <c r="P649" s="221">
        <f>O649*H649</f>
        <v>0</v>
      </c>
      <c r="Q649" s="221">
        <v>0</v>
      </c>
      <c r="R649" s="221">
        <f>Q649*H649</f>
        <v>0</v>
      </c>
      <c r="S649" s="221">
        <v>0</v>
      </c>
      <c r="T649" s="222">
        <f>S649*H649</f>
        <v>0</v>
      </c>
      <c r="AR649" s="223" t="s">
        <v>123</v>
      </c>
      <c r="AT649" s="223" t="s">
        <v>118</v>
      </c>
      <c r="AU649" s="223" t="s">
        <v>82</v>
      </c>
      <c r="AY649" s="18" t="s">
        <v>116</v>
      </c>
      <c r="BE649" s="224">
        <f>IF(N649="základní",J649,0)</f>
        <v>0</v>
      </c>
      <c r="BF649" s="224">
        <f>IF(N649="snížená",J649,0)</f>
        <v>0</v>
      </c>
      <c r="BG649" s="224">
        <f>IF(N649="zákl. přenesená",J649,0)</f>
        <v>0</v>
      </c>
      <c r="BH649" s="224">
        <f>IF(N649="sníž. přenesená",J649,0)</f>
        <v>0</v>
      </c>
      <c r="BI649" s="224">
        <f>IF(N649="nulová",J649,0)</f>
        <v>0</v>
      </c>
      <c r="BJ649" s="18" t="s">
        <v>80</v>
      </c>
      <c r="BK649" s="224">
        <f>ROUND(I649*H649,2)</f>
        <v>0</v>
      </c>
      <c r="BL649" s="18" t="s">
        <v>123</v>
      </c>
      <c r="BM649" s="223" t="s">
        <v>875</v>
      </c>
    </row>
    <row r="650" s="1" customFormat="1">
      <c r="B650" s="39"/>
      <c r="C650" s="40"/>
      <c r="D650" s="225" t="s">
        <v>125</v>
      </c>
      <c r="E650" s="40"/>
      <c r="F650" s="226" t="s">
        <v>876</v>
      </c>
      <c r="G650" s="40"/>
      <c r="H650" s="40"/>
      <c r="I650" s="136"/>
      <c r="J650" s="40"/>
      <c r="K650" s="40"/>
      <c r="L650" s="44"/>
      <c r="M650" s="227"/>
      <c r="N650" s="84"/>
      <c r="O650" s="84"/>
      <c r="P650" s="84"/>
      <c r="Q650" s="84"/>
      <c r="R650" s="84"/>
      <c r="S650" s="84"/>
      <c r="T650" s="85"/>
      <c r="AT650" s="18" t="s">
        <v>125</v>
      </c>
      <c r="AU650" s="18" t="s">
        <v>82</v>
      </c>
    </row>
    <row r="651" s="12" customFormat="1">
      <c r="B651" s="228"/>
      <c r="C651" s="229"/>
      <c r="D651" s="225" t="s">
        <v>127</v>
      </c>
      <c r="E651" s="230" t="s">
        <v>19</v>
      </c>
      <c r="F651" s="231" t="s">
        <v>877</v>
      </c>
      <c r="G651" s="229"/>
      <c r="H651" s="232">
        <v>16</v>
      </c>
      <c r="I651" s="233"/>
      <c r="J651" s="229"/>
      <c r="K651" s="229"/>
      <c r="L651" s="234"/>
      <c r="M651" s="235"/>
      <c r="N651" s="236"/>
      <c r="O651" s="236"/>
      <c r="P651" s="236"/>
      <c r="Q651" s="236"/>
      <c r="R651" s="236"/>
      <c r="S651" s="236"/>
      <c r="T651" s="237"/>
      <c r="AT651" s="238" t="s">
        <v>127</v>
      </c>
      <c r="AU651" s="238" t="s">
        <v>82</v>
      </c>
      <c r="AV651" s="12" t="s">
        <v>82</v>
      </c>
      <c r="AW651" s="12" t="s">
        <v>34</v>
      </c>
      <c r="AX651" s="12" t="s">
        <v>73</v>
      </c>
      <c r="AY651" s="238" t="s">
        <v>116</v>
      </c>
    </row>
    <row r="652" s="12" customFormat="1">
      <c r="B652" s="228"/>
      <c r="C652" s="229"/>
      <c r="D652" s="225" t="s">
        <v>127</v>
      </c>
      <c r="E652" s="230" t="s">
        <v>19</v>
      </c>
      <c r="F652" s="231" t="s">
        <v>878</v>
      </c>
      <c r="G652" s="229"/>
      <c r="H652" s="232">
        <v>754</v>
      </c>
      <c r="I652" s="233"/>
      <c r="J652" s="229"/>
      <c r="K652" s="229"/>
      <c r="L652" s="234"/>
      <c r="M652" s="235"/>
      <c r="N652" s="236"/>
      <c r="O652" s="236"/>
      <c r="P652" s="236"/>
      <c r="Q652" s="236"/>
      <c r="R652" s="236"/>
      <c r="S652" s="236"/>
      <c r="T652" s="237"/>
      <c r="AT652" s="238" t="s">
        <v>127</v>
      </c>
      <c r="AU652" s="238" t="s">
        <v>82</v>
      </c>
      <c r="AV652" s="12" t="s">
        <v>82</v>
      </c>
      <c r="AW652" s="12" t="s">
        <v>34</v>
      </c>
      <c r="AX652" s="12" t="s">
        <v>73</v>
      </c>
      <c r="AY652" s="238" t="s">
        <v>116</v>
      </c>
    </row>
    <row r="653" s="12" customFormat="1">
      <c r="B653" s="228"/>
      <c r="C653" s="229"/>
      <c r="D653" s="225" t="s">
        <v>127</v>
      </c>
      <c r="E653" s="230" t="s">
        <v>19</v>
      </c>
      <c r="F653" s="231" t="s">
        <v>869</v>
      </c>
      <c r="G653" s="229"/>
      <c r="H653" s="232">
        <v>20</v>
      </c>
      <c r="I653" s="233"/>
      <c r="J653" s="229"/>
      <c r="K653" s="229"/>
      <c r="L653" s="234"/>
      <c r="M653" s="235"/>
      <c r="N653" s="236"/>
      <c r="O653" s="236"/>
      <c r="P653" s="236"/>
      <c r="Q653" s="236"/>
      <c r="R653" s="236"/>
      <c r="S653" s="236"/>
      <c r="T653" s="237"/>
      <c r="AT653" s="238" t="s">
        <v>127</v>
      </c>
      <c r="AU653" s="238" t="s">
        <v>82</v>
      </c>
      <c r="AV653" s="12" t="s">
        <v>82</v>
      </c>
      <c r="AW653" s="12" t="s">
        <v>34</v>
      </c>
      <c r="AX653" s="12" t="s">
        <v>73</v>
      </c>
      <c r="AY653" s="238" t="s">
        <v>116</v>
      </c>
    </row>
    <row r="654" s="12" customFormat="1">
      <c r="B654" s="228"/>
      <c r="C654" s="229"/>
      <c r="D654" s="225" t="s">
        <v>127</v>
      </c>
      <c r="E654" s="230" t="s">
        <v>19</v>
      </c>
      <c r="F654" s="231" t="s">
        <v>879</v>
      </c>
      <c r="G654" s="229"/>
      <c r="H654" s="232">
        <v>26</v>
      </c>
      <c r="I654" s="233"/>
      <c r="J654" s="229"/>
      <c r="K654" s="229"/>
      <c r="L654" s="234"/>
      <c r="M654" s="235"/>
      <c r="N654" s="236"/>
      <c r="O654" s="236"/>
      <c r="P654" s="236"/>
      <c r="Q654" s="236"/>
      <c r="R654" s="236"/>
      <c r="S654" s="236"/>
      <c r="T654" s="237"/>
      <c r="AT654" s="238" t="s">
        <v>127</v>
      </c>
      <c r="AU654" s="238" t="s">
        <v>82</v>
      </c>
      <c r="AV654" s="12" t="s">
        <v>82</v>
      </c>
      <c r="AW654" s="12" t="s">
        <v>34</v>
      </c>
      <c r="AX654" s="12" t="s">
        <v>73</v>
      </c>
      <c r="AY654" s="238" t="s">
        <v>116</v>
      </c>
    </row>
    <row r="655" s="13" customFormat="1">
      <c r="B655" s="239"/>
      <c r="C655" s="240"/>
      <c r="D655" s="225" t="s">
        <v>127</v>
      </c>
      <c r="E655" s="241" t="s">
        <v>19</v>
      </c>
      <c r="F655" s="242" t="s">
        <v>154</v>
      </c>
      <c r="G655" s="240"/>
      <c r="H655" s="243">
        <v>816</v>
      </c>
      <c r="I655" s="244"/>
      <c r="J655" s="240"/>
      <c r="K655" s="240"/>
      <c r="L655" s="245"/>
      <c r="M655" s="246"/>
      <c r="N655" s="247"/>
      <c r="O655" s="247"/>
      <c r="P655" s="247"/>
      <c r="Q655" s="247"/>
      <c r="R655" s="247"/>
      <c r="S655" s="247"/>
      <c r="T655" s="248"/>
      <c r="AT655" s="249" t="s">
        <v>127</v>
      </c>
      <c r="AU655" s="249" t="s">
        <v>82</v>
      </c>
      <c r="AV655" s="13" t="s">
        <v>123</v>
      </c>
      <c r="AW655" s="13" t="s">
        <v>34</v>
      </c>
      <c r="AX655" s="13" t="s">
        <v>80</v>
      </c>
      <c r="AY655" s="249" t="s">
        <v>116</v>
      </c>
    </row>
    <row r="656" s="1" customFormat="1" ht="24" customHeight="1">
      <c r="B656" s="39"/>
      <c r="C656" s="212" t="s">
        <v>880</v>
      </c>
      <c r="D656" s="212" t="s">
        <v>118</v>
      </c>
      <c r="E656" s="213" t="s">
        <v>881</v>
      </c>
      <c r="F656" s="214" t="s">
        <v>882</v>
      </c>
      <c r="G656" s="215" t="s">
        <v>189</v>
      </c>
      <c r="H656" s="216">
        <v>95</v>
      </c>
      <c r="I656" s="217"/>
      <c r="J656" s="218">
        <f>ROUND(I656*H656,2)</f>
        <v>0</v>
      </c>
      <c r="K656" s="214" t="s">
        <v>122</v>
      </c>
      <c r="L656" s="44"/>
      <c r="M656" s="219" t="s">
        <v>19</v>
      </c>
      <c r="N656" s="220" t="s">
        <v>44</v>
      </c>
      <c r="O656" s="84"/>
      <c r="P656" s="221">
        <f>O656*H656</f>
        <v>0</v>
      </c>
      <c r="Q656" s="221">
        <v>0.11808</v>
      </c>
      <c r="R656" s="221">
        <f>Q656*H656</f>
        <v>11.217600000000001</v>
      </c>
      <c r="S656" s="221">
        <v>0</v>
      </c>
      <c r="T656" s="222">
        <f>S656*H656</f>
        <v>0</v>
      </c>
      <c r="AR656" s="223" t="s">
        <v>123</v>
      </c>
      <c r="AT656" s="223" t="s">
        <v>118</v>
      </c>
      <c r="AU656" s="223" t="s">
        <v>82</v>
      </c>
      <c r="AY656" s="18" t="s">
        <v>116</v>
      </c>
      <c r="BE656" s="224">
        <f>IF(N656="základní",J656,0)</f>
        <v>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18" t="s">
        <v>80</v>
      </c>
      <c r="BK656" s="224">
        <f>ROUND(I656*H656,2)</f>
        <v>0</v>
      </c>
      <c r="BL656" s="18" t="s">
        <v>123</v>
      </c>
      <c r="BM656" s="223" t="s">
        <v>883</v>
      </c>
    </row>
    <row r="657" s="1" customFormat="1">
      <c r="B657" s="39"/>
      <c r="C657" s="40"/>
      <c r="D657" s="225" t="s">
        <v>125</v>
      </c>
      <c r="E657" s="40"/>
      <c r="F657" s="226" t="s">
        <v>884</v>
      </c>
      <c r="G657" s="40"/>
      <c r="H657" s="40"/>
      <c r="I657" s="136"/>
      <c r="J657" s="40"/>
      <c r="K657" s="40"/>
      <c r="L657" s="44"/>
      <c r="M657" s="227"/>
      <c r="N657" s="84"/>
      <c r="O657" s="84"/>
      <c r="P657" s="84"/>
      <c r="Q657" s="84"/>
      <c r="R657" s="84"/>
      <c r="S657" s="84"/>
      <c r="T657" s="85"/>
      <c r="AT657" s="18" t="s">
        <v>125</v>
      </c>
      <c r="AU657" s="18" t="s">
        <v>82</v>
      </c>
    </row>
    <row r="658" s="12" customFormat="1">
      <c r="B658" s="228"/>
      <c r="C658" s="229"/>
      <c r="D658" s="225" t="s">
        <v>127</v>
      </c>
      <c r="E658" s="230" t="s">
        <v>19</v>
      </c>
      <c r="F658" s="231" t="s">
        <v>885</v>
      </c>
      <c r="G658" s="229"/>
      <c r="H658" s="232">
        <v>95</v>
      </c>
      <c r="I658" s="233"/>
      <c r="J658" s="229"/>
      <c r="K658" s="229"/>
      <c r="L658" s="234"/>
      <c r="M658" s="235"/>
      <c r="N658" s="236"/>
      <c r="O658" s="236"/>
      <c r="P658" s="236"/>
      <c r="Q658" s="236"/>
      <c r="R658" s="236"/>
      <c r="S658" s="236"/>
      <c r="T658" s="237"/>
      <c r="AT658" s="238" t="s">
        <v>127</v>
      </c>
      <c r="AU658" s="238" t="s">
        <v>82</v>
      </c>
      <c r="AV658" s="12" t="s">
        <v>82</v>
      </c>
      <c r="AW658" s="12" t="s">
        <v>34</v>
      </c>
      <c r="AX658" s="12" t="s">
        <v>80</v>
      </c>
      <c r="AY658" s="238" t="s">
        <v>116</v>
      </c>
    </row>
    <row r="659" s="1" customFormat="1" ht="16.5" customHeight="1">
      <c r="B659" s="39"/>
      <c r="C659" s="271" t="s">
        <v>886</v>
      </c>
      <c r="D659" s="271" t="s">
        <v>369</v>
      </c>
      <c r="E659" s="272" t="s">
        <v>887</v>
      </c>
      <c r="F659" s="273" t="s">
        <v>888</v>
      </c>
      <c r="G659" s="274" t="s">
        <v>189</v>
      </c>
      <c r="H659" s="275">
        <v>95</v>
      </c>
      <c r="I659" s="276"/>
      <c r="J659" s="277">
        <f>ROUND(I659*H659,2)</f>
        <v>0</v>
      </c>
      <c r="K659" s="273" t="s">
        <v>122</v>
      </c>
      <c r="L659" s="278"/>
      <c r="M659" s="279" t="s">
        <v>19</v>
      </c>
      <c r="N659" s="280" t="s">
        <v>44</v>
      </c>
      <c r="O659" s="84"/>
      <c r="P659" s="221">
        <f>O659*H659</f>
        <v>0</v>
      </c>
      <c r="Q659" s="221">
        <v>0.13131999999999999</v>
      </c>
      <c r="R659" s="221">
        <f>Q659*H659</f>
        <v>12.475399999999999</v>
      </c>
      <c r="S659" s="221">
        <v>0</v>
      </c>
      <c r="T659" s="222">
        <f>S659*H659</f>
        <v>0</v>
      </c>
      <c r="AR659" s="223" t="s">
        <v>160</v>
      </c>
      <c r="AT659" s="223" t="s">
        <v>369</v>
      </c>
      <c r="AU659" s="223" t="s">
        <v>82</v>
      </c>
      <c r="AY659" s="18" t="s">
        <v>116</v>
      </c>
      <c r="BE659" s="224">
        <f>IF(N659="základní",J659,0)</f>
        <v>0</v>
      </c>
      <c r="BF659" s="224">
        <f>IF(N659="snížená",J659,0)</f>
        <v>0</v>
      </c>
      <c r="BG659" s="224">
        <f>IF(N659="zákl. přenesená",J659,0)</f>
        <v>0</v>
      </c>
      <c r="BH659" s="224">
        <f>IF(N659="sníž. přenesená",J659,0)</f>
        <v>0</v>
      </c>
      <c r="BI659" s="224">
        <f>IF(N659="nulová",J659,0)</f>
        <v>0</v>
      </c>
      <c r="BJ659" s="18" t="s">
        <v>80</v>
      </c>
      <c r="BK659" s="224">
        <f>ROUND(I659*H659,2)</f>
        <v>0</v>
      </c>
      <c r="BL659" s="18" t="s">
        <v>123</v>
      </c>
      <c r="BM659" s="223" t="s">
        <v>889</v>
      </c>
    </row>
    <row r="660" s="1" customFormat="1" ht="36" customHeight="1">
      <c r="B660" s="39"/>
      <c r="C660" s="212" t="s">
        <v>890</v>
      </c>
      <c r="D660" s="212" t="s">
        <v>118</v>
      </c>
      <c r="E660" s="213" t="s">
        <v>891</v>
      </c>
      <c r="F660" s="214" t="s">
        <v>892</v>
      </c>
      <c r="G660" s="215" t="s">
        <v>121</v>
      </c>
      <c r="H660" s="216">
        <v>4.7999999999999998</v>
      </c>
      <c r="I660" s="217"/>
      <c r="J660" s="218">
        <f>ROUND(I660*H660,2)</f>
        <v>0</v>
      </c>
      <c r="K660" s="214" t="s">
        <v>122</v>
      </c>
      <c r="L660" s="44"/>
      <c r="M660" s="219" t="s">
        <v>19</v>
      </c>
      <c r="N660" s="220" t="s">
        <v>44</v>
      </c>
      <c r="O660" s="84"/>
      <c r="P660" s="221">
        <f>O660*H660</f>
        <v>0</v>
      </c>
      <c r="Q660" s="221">
        <v>0</v>
      </c>
      <c r="R660" s="221">
        <f>Q660*H660</f>
        <v>0</v>
      </c>
      <c r="S660" s="221">
        <v>0</v>
      </c>
      <c r="T660" s="222">
        <f>S660*H660</f>
        <v>0</v>
      </c>
      <c r="AR660" s="223" t="s">
        <v>123</v>
      </c>
      <c r="AT660" s="223" t="s">
        <v>118</v>
      </c>
      <c r="AU660" s="223" t="s">
        <v>82</v>
      </c>
      <c r="AY660" s="18" t="s">
        <v>116</v>
      </c>
      <c r="BE660" s="224">
        <f>IF(N660="základní",J660,0)</f>
        <v>0</v>
      </c>
      <c r="BF660" s="224">
        <f>IF(N660="snížená",J660,0)</f>
        <v>0</v>
      </c>
      <c r="BG660" s="224">
        <f>IF(N660="zákl. přenesená",J660,0)</f>
        <v>0</v>
      </c>
      <c r="BH660" s="224">
        <f>IF(N660="sníž. přenesená",J660,0)</f>
        <v>0</v>
      </c>
      <c r="BI660" s="224">
        <f>IF(N660="nulová",J660,0)</f>
        <v>0</v>
      </c>
      <c r="BJ660" s="18" t="s">
        <v>80</v>
      </c>
      <c r="BK660" s="224">
        <f>ROUND(I660*H660,2)</f>
        <v>0</v>
      </c>
      <c r="BL660" s="18" t="s">
        <v>123</v>
      </c>
      <c r="BM660" s="223" t="s">
        <v>893</v>
      </c>
    </row>
    <row r="661" s="1" customFormat="1">
      <c r="B661" s="39"/>
      <c r="C661" s="40"/>
      <c r="D661" s="225" t="s">
        <v>125</v>
      </c>
      <c r="E661" s="40"/>
      <c r="F661" s="226" t="s">
        <v>894</v>
      </c>
      <c r="G661" s="40"/>
      <c r="H661" s="40"/>
      <c r="I661" s="136"/>
      <c r="J661" s="40"/>
      <c r="K661" s="40"/>
      <c r="L661" s="44"/>
      <c r="M661" s="227"/>
      <c r="N661" s="84"/>
      <c r="O661" s="84"/>
      <c r="P661" s="84"/>
      <c r="Q661" s="84"/>
      <c r="R661" s="84"/>
      <c r="S661" s="84"/>
      <c r="T661" s="85"/>
      <c r="AT661" s="18" t="s">
        <v>125</v>
      </c>
      <c r="AU661" s="18" t="s">
        <v>82</v>
      </c>
    </row>
    <row r="662" s="12" customFormat="1">
      <c r="B662" s="228"/>
      <c r="C662" s="229"/>
      <c r="D662" s="225" t="s">
        <v>127</v>
      </c>
      <c r="E662" s="230" t="s">
        <v>19</v>
      </c>
      <c r="F662" s="231" t="s">
        <v>895</v>
      </c>
      <c r="G662" s="229"/>
      <c r="H662" s="232">
        <v>4.7999999999999998</v>
      </c>
      <c r="I662" s="233"/>
      <c r="J662" s="229"/>
      <c r="K662" s="229"/>
      <c r="L662" s="234"/>
      <c r="M662" s="235"/>
      <c r="N662" s="236"/>
      <c r="O662" s="236"/>
      <c r="P662" s="236"/>
      <c r="Q662" s="236"/>
      <c r="R662" s="236"/>
      <c r="S662" s="236"/>
      <c r="T662" s="237"/>
      <c r="AT662" s="238" t="s">
        <v>127</v>
      </c>
      <c r="AU662" s="238" t="s">
        <v>82</v>
      </c>
      <c r="AV662" s="12" t="s">
        <v>82</v>
      </c>
      <c r="AW662" s="12" t="s">
        <v>34</v>
      </c>
      <c r="AX662" s="12" t="s">
        <v>80</v>
      </c>
      <c r="AY662" s="238" t="s">
        <v>116</v>
      </c>
    </row>
    <row r="663" s="1" customFormat="1" ht="24" customHeight="1">
      <c r="B663" s="39"/>
      <c r="C663" s="212" t="s">
        <v>896</v>
      </c>
      <c r="D663" s="212" t="s">
        <v>118</v>
      </c>
      <c r="E663" s="213" t="s">
        <v>897</v>
      </c>
      <c r="F663" s="214" t="s">
        <v>898</v>
      </c>
      <c r="G663" s="215" t="s">
        <v>121</v>
      </c>
      <c r="H663" s="216">
        <v>4.7999999999999998</v>
      </c>
      <c r="I663" s="217"/>
      <c r="J663" s="218">
        <f>ROUND(I663*H663,2)</f>
        <v>0</v>
      </c>
      <c r="K663" s="214" t="s">
        <v>122</v>
      </c>
      <c r="L663" s="44"/>
      <c r="M663" s="219" t="s">
        <v>19</v>
      </c>
      <c r="N663" s="220" t="s">
        <v>44</v>
      </c>
      <c r="O663" s="84"/>
      <c r="P663" s="221">
        <f>O663*H663</f>
        <v>0</v>
      </c>
      <c r="Q663" s="221">
        <v>0</v>
      </c>
      <c r="R663" s="221">
        <f>Q663*H663</f>
        <v>0</v>
      </c>
      <c r="S663" s="221">
        <v>0</v>
      </c>
      <c r="T663" s="222">
        <f>S663*H663</f>
        <v>0</v>
      </c>
      <c r="AR663" s="223" t="s">
        <v>123</v>
      </c>
      <c r="AT663" s="223" t="s">
        <v>118</v>
      </c>
      <c r="AU663" s="223" t="s">
        <v>82</v>
      </c>
      <c r="AY663" s="18" t="s">
        <v>116</v>
      </c>
      <c r="BE663" s="224">
        <f>IF(N663="základní",J663,0)</f>
        <v>0</v>
      </c>
      <c r="BF663" s="224">
        <f>IF(N663="snížená",J663,0)</f>
        <v>0</v>
      </c>
      <c r="BG663" s="224">
        <f>IF(N663="zákl. přenesená",J663,0)</f>
        <v>0</v>
      </c>
      <c r="BH663" s="224">
        <f>IF(N663="sníž. přenesená",J663,0)</f>
        <v>0</v>
      </c>
      <c r="BI663" s="224">
        <f>IF(N663="nulová",J663,0)</f>
        <v>0</v>
      </c>
      <c r="BJ663" s="18" t="s">
        <v>80</v>
      </c>
      <c r="BK663" s="224">
        <f>ROUND(I663*H663,2)</f>
        <v>0</v>
      </c>
      <c r="BL663" s="18" t="s">
        <v>123</v>
      </c>
      <c r="BM663" s="223" t="s">
        <v>899</v>
      </c>
    </row>
    <row r="664" s="1" customFormat="1">
      <c r="B664" s="39"/>
      <c r="C664" s="40"/>
      <c r="D664" s="225" t="s">
        <v>125</v>
      </c>
      <c r="E664" s="40"/>
      <c r="F664" s="226" t="s">
        <v>894</v>
      </c>
      <c r="G664" s="40"/>
      <c r="H664" s="40"/>
      <c r="I664" s="136"/>
      <c r="J664" s="40"/>
      <c r="K664" s="40"/>
      <c r="L664" s="44"/>
      <c r="M664" s="227"/>
      <c r="N664" s="84"/>
      <c r="O664" s="84"/>
      <c r="P664" s="84"/>
      <c r="Q664" s="84"/>
      <c r="R664" s="84"/>
      <c r="S664" s="84"/>
      <c r="T664" s="85"/>
      <c r="AT664" s="18" t="s">
        <v>125</v>
      </c>
      <c r="AU664" s="18" t="s">
        <v>82</v>
      </c>
    </row>
    <row r="665" s="12" customFormat="1">
      <c r="B665" s="228"/>
      <c r="C665" s="229"/>
      <c r="D665" s="225" t="s">
        <v>127</v>
      </c>
      <c r="E665" s="230" t="s">
        <v>19</v>
      </c>
      <c r="F665" s="231" t="s">
        <v>900</v>
      </c>
      <c r="G665" s="229"/>
      <c r="H665" s="232">
        <v>4.7999999999999998</v>
      </c>
      <c r="I665" s="233"/>
      <c r="J665" s="229"/>
      <c r="K665" s="229"/>
      <c r="L665" s="234"/>
      <c r="M665" s="235"/>
      <c r="N665" s="236"/>
      <c r="O665" s="236"/>
      <c r="P665" s="236"/>
      <c r="Q665" s="236"/>
      <c r="R665" s="236"/>
      <c r="S665" s="236"/>
      <c r="T665" s="237"/>
      <c r="AT665" s="238" t="s">
        <v>127</v>
      </c>
      <c r="AU665" s="238" t="s">
        <v>82</v>
      </c>
      <c r="AV665" s="12" t="s">
        <v>82</v>
      </c>
      <c r="AW665" s="12" t="s">
        <v>34</v>
      </c>
      <c r="AX665" s="12" t="s">
        <v>80</v>
      </c>
      <c r="AY665" s="238" t="s">
        <v>116</v>
      </c>
    </row>
    <row r="666" s="1" customFormat="1" ht="16.5" customHeight="1">
      <c r="B666" s="39"/>
      <c r="C666" s="212" t="s">
        <v>901</v>
      </c>
      <c r="D666" s="212" t="s">
        <v>118</v>
      </c>
      <c r="E666" s="213" t="s">
        <v>902</v>
      </c>
      <c r="F666" s="214" t="s">
        <v>903</v>
      </c>
      <c r="G666" s="215" t="s">
        <v>855</v>
      </c>
      <c r="H666" s="216">
        <v>1</v>
      </c>
      <c r="I666" s="217"/>
      <c r="J666" s="218">
        <f>ROUND(I666*H666,2)</f>
        <v>0</v>
      </c>
      <c r="K666" s="214" t="s">
        <v>19</v>
      </c>
      <c r="L666" s="44"/>
      <c r="M666" s="219" t="s">
        <v>19</v>
      </c>
      <c r="N666" s="220" t="s">
        <v>44</v>
      </c>
      <c r="O666" s="84"/>
      <c r="P666" s="221">
        <f>O666*H666</f>
        <v>0</v>
      </c>
      <c r="Q666" s="221">
        <v>0</v>
      </c>
      <c r="R666" s="221">
        <f>Q666*H666</f>
        <v>0</v>
      </c>
      <c r="S666" s="221">
        <v>0</v>
      </c>
      <c r="T666" s="222">
        <f>S666*H666</f>
        <v>0</v>
      </c>
      <c r="AR666" s="223" t="s">
        <v>123</v>
      </c>
      <c r="AT666" s="223" t="s">
        <v>118</v>
      </c>
      <c r="AU666" s="223" t="s">
        <v>82</v>
      </c>
      <c r="AY666" s="18" t="s">
        <v>116</v>
      </c>
      <c r="BE666" s="224">
        <f>IF(N666="základní",J666,0)</f>
        <v>0</v>
      </c>
      <c r="BF666" s="224">
        <f>IF(N666="snížená",J666,0)</f>
        <v>0</v>
      </c>
      <c r="BG666" s="224">
        <f>IF(N666="zákl. přenesená",J666,0)</f>
        <v>0</v>
      </c>
      <c r="BH666" s="224">
        <f>IF(N666="sníž. přenesená",J666,0)</f>
        <v>0</v>
      </c>
      <c r="BI666" s="224">
        <f>IF(N666="nulová",J666,0)</f>
        <v>0</v>
      </c>
      <c r="BJ666" s="18" t="s">
        <v>80</v>
      </c>
      <c r="BK666" s="224">
        <f>ROUND(I666*H666,2)</f>
        <v>0</v>
      </c>
      <c r="BL666" s="18" t="s">
        <v>123</v>
      </c>
      <c r="BM666" s="223" t="s">
        <v>904</v>
      </c>
    </row>
    <row r="667" s="12" customFormat="1">
      <c r="B667" s="228"/>
      <c r="C667" s="229"/>
      <c r="D667" s="225" t="s">
        <v>127</v>
      </c>
      <c r="E667" s="230" t="s">
        <v>19</v>
      </c>
      <c r="F667" s="231" t="s">
        <v>905</v>
      </c>
      <c r="G667" s="229"/>
      <c r="H667" s="232">
        <v>1</v>
      </c>
      <c r="I667" s="233"/>
      <c r="J667" s="229"/>
      <c r="K667" s="229"/>
      <c r="L667" s="234"/>
      <c r="M667" s="235"/>
      <c r="N667" s="236"/>
      <c r="O667" s="236"/>
      <c r="P667" s="236"/>
      <c r="Q667" s="236"/>
      <c r="R667" s="236"/>
      <c r="S667" s="236"/>
      <c r="T667" s="237"/>
      <c r="AT667" s="238" t="s">
        <v>127</v>
      </c>
      <c r="AU667" s="238" t="s">
        <v>82</v>
      </c>
      <c r="AV667" s="12" t="s">
        <v>82</v>
      </c>
      <c r="AW667" s="12" t="s">
        <v>34</v>
      </c>
      <c r="AX667" s="12" t="s">
        <v>80</v>
      </c>
      <c r="AY667" s="238" t="s">
        <v>116</v>
      </c>
    </row>
    <row r="668" s="1" customFormat="1" ht="16.5" customHeight="1">
      <c r="B668" s="39"/>
      <c r="C668" s="212" t="s">
        <v>906</v>
      </c>
      <c r="D668" s="212" t="s">
        <v>118</v>
      </c>
      <c r="E668" s="213" t="s">
        <v>907</v>
      </c>
      <c r="F668" s="214" t="s">
        <v>908</v>
      </c>
      <c r="G668" s="215" t="s">
        <v>855</v>
      </c>
      <c r="H668" s="216">
        <v>3</v>
      </c>
      <c r="I668" s="217"/>
      <c r="J668" s="218">
        <f>ROUND(I668*H668,2)</f>
        <v>0</v>
      </c>
      <c r="K668" s="214" t="s">
        <v>19</v>
      </c>
      <c r="L668" s="44"/>
      <c r="M668" s="219" t="s">
        <v>19</v>
      </c>
      <c r="N668" s="220" t="s">
        <v>44</v>
      </c>
      <c r="O668" s="84"/>
      <c r="P668" s="221">
        <f>O668*H668</f>
        <v>0</v>
      </c>
      <c r="Q668" s="221">
        <v>0</v>
      </c>
      <c r="R668" s="221">
        <f>Q668*H668</f>
        <v>0</v>
      </c>
      <c r="S668" s="221">
        <v>0</v>
      </c>
      <c r="T668" s="222">
        <f>S668*H668</f>
        <v>0</v>
      </c>
      <c r="AR668" s="223" t="s">
        <v>123</v>
      </c>
      <c r="AT668" s="223" t="s">
        <v>118</v>
      </c>
      <c r="AU668" s="223" t="s">
        <v>82</v>
      </c>
      <c r="AY668" s="18" t="s">
        <v>116</v>
      </c>
      <c r="BE668" s="224">
        <f>IF(N668="základní",J668,0)</f>
        <v>0</v>
      </c>
      <c r="BF668" s="224">
        <f>IF(N668="snížená",J668,0)</f>
        <v>0</v>
      </c>
      <c r="BG668" s="224">
        <f>IF(N668="zákl. přenesená",J668,0)</f>
        <v>0</v>
      </c>
      <c r="BH668" s="224">
        <f>IF(N668="sníž. přenesená",J668,0)</f>
        <v>0</v>
      </c>
      <c r="BI668" s="224">
        <f>IF(N668="nulová",J668,0)</f>
        <v>0</v>
      </c>
      <c r="BJ668" s="18" t="s">
        <v>80</v>
      </c>
      <c r="BK668" s="224">
        <f>ROUND(I668*H668,2)</f>
        <v>0</v>
      </c>
      <c r="BL668" s="18" t="s">
        <v>123</v>
      </c>
      <c r="BM668" s="223" t="s">
        <v>909</v>
      </c>
    </row>
    <row r="669" s="11" customFormat="1" ht="22.8" customHeight="1">
      <c r="B669" s="196"/>
      <c r="C669" s="197"/>
      <c r="D669" s="198" t="s">
        <v>72</v>
      </c>
      <c r="E669" s="210" t="s">
        <v>910</v>
      </c>
      <c r="F669" s="210" t="s">
        <v>911</v>
      </c>
      <c r="G669" s="197"/>
      <c r="H669" s="197"/>
      <c r="I669" s="200"/>
      <c r="J669" s="211">
        <f>BK669</f>
        <v>0</v>
      </c>
      <c r="K669" s="197"/>
      <c r="L669" s="202"/>
      <c r="M669" s="203"/>
      <c r="N669" s="204"/>
      <c r="O669" s="204"/>
      <c r="P669" s="205">
        <f>SUM(P670:P720)</f>
        <v>0</v>
      </c>
      <c r="Q669" s="204"/>
      <c r="R669" s="205">
        <f>SUM(R670:R720)</f>
        <v>0</v>
      </c>
      <c r="S669" s="204"/>
      <c r="T669" s="206">
        <f>SUM(T670:T720)</f>
        <v>0</v>
      </c>
      <c r="AR669" s="207" t="s">
        <v>80</v>
      </c>
      <c r="AT669" s="208" t="s">
        <v>72</v>
      </c>
      <c r="AU669" s="208" t="s">
        <v>80</v>
      </c>
      <c r="AY669" s="207" t="s">
        <v>116</v>
      </c>
      <c r="BK669" s="209">
        <f>SUM(BK670:BK720)</f>
        <v>0</v>
      </c>
    </row>
    <row r="670" s="1" customFormat="1" ht="24" customHeight="1">
      <c r="B670" s="39"/>
      <c r="C670" s="212" t="s">
        <v>912</v>
      </c>
      <c r="D670" s="212" t="s">
        <v>118</v>
      </c>
      <c r="E670" s="213" t="s">
        <v>913</v>
      </c>
      <c r="F670" s="214" t="s">
        <v>914</v>
      </c>
      <c r="G670" s="215" t="s">
        <v>355</v>
      </c>
      <c r="H670" s="216">
        <v>0.44</v>
      </c>
      <c r="I670" s="217"/>
      <c r="J670" s="218">
        <f>ROUND(I670*H670,2)</f>
        <v>0</v>
      </c>
      <c r="K670" s="214" t="s">
        <v>122</v>
      </c>
      <c r="L670" s="44"/>
      <c r="M670" s="219" t="s">
        <v>19</v>
      </c>
      <c r="N670" s="220" t="s">
        <v>44</v>
      </c>
      <c r="O670" s="84"/>
      <c r="P670" s="221">
        <f>O670*H670</f>
        <v>0</v>
      </c>
      <c r="Q670" s="221">
        <v>0</v>
      </c>
      <c r="R670" s="221">
        <f>Q670*H670</f>
        <v>0</v>
      </c>
      <c r="S670" s="221">
        <v>0</v>
      </c>
      <c r="T670" s="222">
        <f>S670*H670</f>
        <v>0</v>
      </c>
      <c r="AR670" s="223" t="s">
        <v>123</v>
      </c>
      <c r="AT670" s="223" t="s">
        <v>118</v>
      </c>
      <c r="AU670" s="223" t="s">
        <v>82</v>
      </c>
      <c r="AY670" s="18" t="s">
        <v>116</v>
      </c>
      <c r="BE670" s="224">
        <f>IF(N670="základní",J670,0)</f>
        <v>0</v>
      </c>
      <c r="BF670" s="224">
        <f>IF(N670="snížená",J670,0)</f>
        <v>0</v>
      </c>
      <c r="BG670" s="224">
        <f>IF(N670="zákl. přenesená",J670,0)</f>
        <v>0</v>
      </c>
      <c r="BH670" s="224">
        <f>IF(N670="sníž. přenesená",J670,0)</f>
        <v>0</v>
      </c>
      <c r="BI670" s="224">
        <f>IF(N670="nulová",J670,0)</f>
        <v>0</v>
      </c>
      <c r="BJ670" s="18" t="s">
        <v>80</v>
      </c>
      <c r="BK670" s="224">
        <f>ROUND(I670*H670,2)</f>
        <v>0</v>
      </c>
      <c r="BL670" s="18" t="s">
        <v>123</v>
      </c>
      <c r="BM670" s="223" t="s">
        <v>915</v>
      </c>
    </row>
    <row r="671" s="1" customFormat="1">
      <c r="B671" s="39"/>
      <c r="C671" s="40"/>
      <c r="D671" s="225" t="s">
        <v>125</v>
      </c>
      <c r="E671" s="40"/>
      <c r="F671" s="226" t="s">
        <v>916</v>
      </c>
      <c r="G671" s="40"/>
      <c r="H671" s="40"/>
      <c r="I671" s="136"/>
      <c r="J671" s="40"/>
      <c r="K671" s="40"/>
      <c r="L671" s="44"/>
      <c r="M671" s="227"/>
      <c r="N671" s="84"/>
      <c r="O671" s="84"/>
      <c r="P671" s="84"/>
      <c r="Q671" s="84"/>
      <c r="R671" s="84"/>
      <c r="S671" s="84"/>
      <c r="T671" s="85"/>
      <c r="AT671" s="18" t="s">
        <v>125</v>
      </c>
      <c r="AU671" s="18" t="s">
        <v>82</v>
      </c>
    </row>
    <row r="672" s="12" customFormat="1">
      <c r="B672" s="228"/>
      <c r="C672" s="229"/>
      <c r="D672" s="225" t="s">
        <v>127</v>
      </c>
      <c r="E672" s="230" t="s">
        <v>19</v>
      </c>
      <c r="F672" s="231" t="s">
        <v>917</v>
      </c>
      <c r="G672" s="229"/>
      <c r="H672" s="232">
        <v>0.44</v>
      </c>
      <c r="I672" s="233"/>
      <c r="J672" s="229"/>
      <c r="K672" s="229"/>
      <c r="L672" s="234"/>
      <c r="M672" s="235"/>
      <c r="N672" s="236"/>
      <c r="O672" s="236"/>
      <c r="P672" s="236"/>
      <c r="Q672" s="236"/>
      <c r="R672" s="236"/>
      <c r="S672" s="236"/>
      <c r="T672" s="237"/>
      <c r="AT672" s="238" t="s">
        <v>127</v>
      </c>
      <c r="AU672" s="238" t="s">
        <v>82</v>
      </c>
      <c r="AV672" s="12" t="s">
        <v>82</v>
      </c>
      <c r="AW672" s="12" t="s">
        <v>34</v>
      </c>
      <c r="AX672" s="12" t="s">
        <v>80</v>
      </c>
      <c r="AY672" s="238" t="s">
        <v>116</v>
      </c>
    </row>
    <row r="673" s="1" customFormat="1" ht="24" customHeight="1">
      <c r="B673" s="39"/>
      <c r="C673" s="212" t="s">
        <v>918</v>
      </c>
      <c r="D673" s="212" t="s">
        <v>118</v>
      </c>
      <c r="E673" s="213" t="s">
        <v>919</v>
      </c>
      <c r="F673" s="214" t="s">
        <v>920</v>
      </c>
      <c r="G673" s="215" t="s">
        <v>355</v>
      </c>
      <c r="H673" s="216">
        <v>0.22</v>
      </c>
      <c r="I673" s="217"/>
      <c r="J673" s="218">
        <f>ROUND(I673*H673,2)</f>
        <v>0</v>
      </c>
      <c r="K673" s="214" t="s">
        <v>122</v>
      </c>
      <c r="L673" s="44"/>
      <c r="M673" s="219" t="s">
        <v>19</v>
      </c>
      <c r="N673" s="220" t="s">
        <v>44</v>
      </c>
      <c r="O673" s="84"/>
      <c r="P673" s="221">
        <f>O673*H673</f>
        <v>0</v>
      </c>
      <c r="Q673" s="221">
        <v>0</v>
      </c>
      <c r="R673" s="221">
        <f>Q673*H673</f>
        <v>0</v>
      </c>
      <c r="S673" s="221">
        <v>0</v>
      </c>
      <c r="T673" s="222">
        <f>S673*H673</f>
        <v>0</v>
      </c>
      <c r="AR673" s="223" t="s">
        <v>123</v>
      </c>
      <c r="AT673" s="223" t="s">
        <v>118</v>
      </c>
      <c r="AU673" s="223" t="s">
        <v>82</v>
      </c>
      <c r="AY673" s="18" t="s">
        <v>116</v>
      </c>
      <c r="BE673" s="224">
        <f>IF(N673="základní",J673,0)</f>
        <v>0</v>
      </c>
      <c r="BF673" s="224">
        <f>IF(N673="snížená",J673,0)</f>
        <v>0</v>
      </c>
      <c r="BG673" s="224">
        <f>IF(N673="zákl. přenesená",J673,0)</f>
        <v>0</v>
      </c>
      <c r="BH673" s="224">
        <f>IF(N673="sníž. přenesená",J673,0)</f>
        <v>0</v>
      </c>
      <c r="BI673" s="224">
        <f>IF(N673="nulová",J673,0)</f>
        <v>0</v>
      </c>
      <c r="BJ673" s="18" t="s">
        <v>80</v>
      </c>
      <c r="BK673" s="224">
        <f>ROUND(I673*H673,2)</f>
        <v>0</v>
      </c>
      <c r="BL673" s="18" t="s">
        <v>123</v>
      </c>
      <c r="BM673" s="223" t="s">
        <v>921</v>
      </c>
    </row>
    <row r="674" s="1" customFormat="1">
      <c r="B674" s="39"/>
      <c r="C674" s="40"/>
      <c r="D674" s="225" t="s">
        <v>125</v>
      </c>
      <c r="E674" s="40"/>
      <c r="F674" s="226" t="s">
        <v>916</v>
      </c>
      <c r="G674" s="40"/>
      <c r="H674" s="40"/>
      <c r="I674" s="136"/>
      <c r="J674" s="40"/>
      <c r="K674" s="40"/>
      <c r="L674" s="44"/>
      <c r="M674" s="227"/>
      <c r="N674" s="84"/>
      <c r="O674" s="84"/>
      <c r="P674" s="84"/>
      <c r="Q674" s="84"/>
      <c r="R674" s="84"/>
      <c r="S674" s="84"/>
      <c r="T674" s="85"/>
      <c r="AT674" s="18" t="s">
        <v>125</v>
      </c>
      <c r="AU674" s="18" t="s">
        <v>82</v>
      </c>
    </row>
    <row r="675" s="14" customFormat="1">
      <c r="B675" s="250"/>
      <c r="C675" s="251"/>
      <c r="D675" s="225" t="s">
        <v>127</v>
      </c>
      <c r="E675" s="252" t="s">
        <v>19</v>
      </c>
      <c r="F675" s="253" t="s">
        <v>922</v>
      </c>
      <c r="G675" s="251"/>
      <c r="H675" s="252" t="s">
        <v>19</v>
      </c>
      <c r="I675" s="254"/>
      <c r="J675" s="251"/>
      <c r="K675" s="251"/>
      <c r="L675" s="255"/>
      <c r="M675" s="256"/>
      <c r="N675" s="257"/>
      <c r="O675" s="257"/>
      <c r="P675" s="257"/>
      <c r="Q675" s="257"/>
      <c r="R675" s="257"/>
      <c r="S675" s="257"/>
      <c r="T675" s="258"/>
      <c r="AT675" s="259" t="s">
        <v>127</v>
      </c>
      <c r="AU675" s="259" t="s">
        <v>82</v>
      </c>
      <c r="AV675" s="14" t="s">
        <v>80</v>
      </c>
      <c r="AW675" s="14" t="s">
        <v>34</v>
      </c>
      <c r="AX675" s="14" t="s">
        <v>73</v>
      </c>
      <c r="AY675" s="259" t="s">
        <v>116</v>
      </c>
    </row>
    <row r="676" s="12" customFormat="1">
      <c r="B676" s="228"/>
      <c r="C676" s="229"/>
      <c r="D676" s="225" t="s">
        <v>127</v>
      </c>
      <c r="E676" s="230" t="s">
        <v>19</v>
      </c>
      <c r="F676" s="231" t="s">
        <v>923</v>
      </c>
      <c r="G676" s="229"/>
      <c r="H676" s="232">
        <v>0.22</v>
      </c>
      <c r="I676" s="233"/>
      <c r="J676" s="229"/>
      <c r="K676" s="229"/>
      <c r="L676" s="234"/>
      <c r="M676" s="235"/>
      <c r="N676" s="236"/>
      <c r="O676" s="236"/>
      <c r="P676" s="236"/>
      <c r="Q676" s="236"/>
      <c r="R676" s="236"/>
      <c r="S676" s="236"/>
      <c r="T676" s="237"/>
      <c r="AT676" s="238" t="s">
        <v>127</v>
      </c>
      <c r="AU676" s="238" t="s">
        <v>82</v>
      </c>
      <c r="AV676" s="12" t="s">
        <v>82</v>
      </c>
      <c r="AW676" s="12" t="s">
        <v>34</v>
      </c>
      <c r="AX676" s="12" t="s">
        <v>80</v>
      </c>
      <c r="AY676" s="238" t="s">
        <v>116</v>
      </c>
    </row>
    <row r="677" s="1" customFormat="1" ht="24" customHeight="1">
      <c r="B677" s="39"/>
      <c r="C677" s="212" t="s">
        <v>924</v>
      </c>
      <c r="D677" s="212" t="s">
        <v>118</v>
      </c>
      <c r="E677" s="213" t="s">
        <v>925</v>
      </c>
      <c r="F677" s="214" t="s">
        <v>926</v>
      </c>
      <c r="G677" s="215" t="s">
        <v>355</v>
      </c>
      <c r="H677" s="216">
        <v>386.39699999999999</v>
      </c>
      <c r="I677" s="217"/>
      <c r="J677" s="218">
        <f>ROUND(I677*H677,2)</f>
        <v>0</v>
      </c>
      <c r="K677" s="214" t="s">
        <v>122</v>
      </c>
      <c r="L677" s="44"/>
      <c r="M677" s="219" t="s">
        <v>19</v>
      </c>
      <c r="N677" s="220" t="s">
        <v>44</v>
      </c>
      <c r="O677" s="84"/>
      <c r="P677" s="221">
        <f>O677*H677</f>
        <v>0</v>
      </c>
      <c r="Q677" s="221">
        <v>0</v>
      </c>
      <c r="R677" s="221">
        <f>Q677*H677</f>
        <v>0</v>
      </c>
      <c r="S677" s="221">
        <v>0</v>
      </c>
      <c r="T677" s="222">
        <f>S677*H677</f>
        <v>0</v>
      </c>
      <c r="AR677" s="223" t="s">
        <v>123</v>
      </c>
      <c r="AT677" s="223" t="s">
        <v>118</v>
      </c>
      <c r="AU677" s="223" t="s">
        <v>82</v>
      </c>
      <c r="AY677" s="18" t="s">
        <v>116</v>
      </c>
      <c r="BE677" s="224">
        <f>IF(N677="základní",J677,0)</f>
        <v>0</v>
      </c>
      <c r="BF677" s="224">
        <f>IF(N677="snížená",J677,0)</f>
        <v>0</v>
      </c>
      <c r="BG677" s="224">
        <f>IF(N677="zákl. přenesená",J677,0)</f>
        <v>0</v>
      </c>
      <c r="BH677" s="224">
        <f>IF(N677="sníž. přenesená",J677,0)</f>
        <v>0</v>
      </c>
      <c r="BI677" s="224">
        <f>IF(N677="nulová",J677,0)</f>
        <v>0</v>
      </c>
      <c r="BJ677" s="18" t="s">
        <v>80</v>
      </c>
      <c r="BK677" s="224">
        <f>ROUND(I677*H677,2)</f>
        <v>0</v>
      </c>
      <c r="BL677" s="18" t="s">
        <v>123</v>
      </c>
      <c r="BM677" s="223" t="s">
        <v>927</v>
      </c>
    </row>
    <row r="678" s="1" customFormat="1">
      <c r="B678" s="39"/>
      <c r="C678" s="40"/>
      <c r="D678" s="225" t="s">
        <v>125</v>
      </c>
      <c r="E678" s="40"/>
      <c r="F678" s="226" t="s">
        <v>928</v>
      </c>
      <c r="G678" s="40"/>
      <c r="H678" s="40"/>
      <c r="I678" s="136"/>
      <c r="J678" s="40"/>
      <c r="K678" s="40"/>
      <c r="L678" s="44"/>
      <c r="M678" s="227"/>
      <c r="N678" s="84"/>
      <c r="O678" s="84"/>
      <c r="P678" s="84"/>
      <c r="Q678" s="84"/>
      <c r="R678" s="84"/>
      <c r="S678" s="84"/>
      <c r="T678" s="85"/>
      <c r="AT678" s="18" t="s">
        <v>125</v>
      </c>
      <c r="AU678" s="18" t="s">
        <v>82</v>
      </c>
    </row>
    <row r="679" s="12" customFormat="1">
      <c r="B679" s="228"/>
      <c r="C679" s="229"/>
      <c r="D679" s="225" t="s">
        <v>127</v>
      </c>
      <c r="E679" s="230" t="s">
        <v>19</v>
      </c>
      <c r="F679" s="231" t="s">
        <v>929</v>
      </c>
      <c r="G679" s="229"/>
      <c r="H679" s="232">
        <v>256.70999999999998</v>
      </c>
      <c r="I679" s="233"/>
      <c r="J679" s="229"/>
      <c r="K679" s="229"/>
      <c r="L679" s="234"/>
      <c r="M679" s="235"/>
      <c r="N679" s="236"/>
      <c r="O679" s="236"/>
      <c r="P679" s="236"/>
      <c r="Q679" s="236"/>
      <c r="R679" s="236"/>
      <c r="S679" s="236"/>
      <c r="T679" s="237"/>
      <c r="AT679" s="238" t="s">
        <v>127</v>
      </c>
      <c r="AU679" s="238" t="s">
        <v>82</v>
      </c>
      <c r="AV679" s="12" t="s">
        <v>82</v>
      </c>
      <c r="AW679" s="12" t="s">
        <v>34</v>
      </c>
      <c r="AX679" s="12" t="s">
        <v>73</v>
      </c>
      <c r="AY679" s="238" t="s">
        <v>116</v>
      </c>
    </row>
    <row r="680" s="12" customFormat="1">
      <c r="B680" s="228"/>
      <c r="C680" s="229"/>
      <c r="D680" s="225" t="s">
        <v>127</v>
      </c>
      <c r="E680" s="230" t="s">
        <v>19</v>
      </c>
      <c r="F680" s="231" t="s">
        <v>930</v>
      </c>
      <c r="G680" s="229"/>
      <c r="H680" s="232">
        <v>123.999</v>
      </c>
      <c r="I680" s="233"/>
      <c r="J680" s="229"/>
      <c r="K680" s="229"/>
      <c r="L680" s="234"/>
      <c r="M680" s="235"/>
      <c r="N680" s="236"/>
      <c r="O680" s="236"/>
      <c r="P680" s="236"/>
      <c r="Q680" s="236"/>
      <c r="R680" s="236"/>
      <c r="S680" s="236"/>
      <c r="T680" s="237"/>
      <c r="AT680" s="238" t="s">
        <v>127</v>
      </c>
      <c r="AU680" s="238" t="s">
        <v>82</v>
      </c>
      <c r="AV680" s="12" t="s">
        <v>82</v>
      </c>
      <c r="AW680" s="12" t="s">
        <v>34</v>
      </c>
      <c r="AX680" s="12" t="s">
        <v>73</v>
      </c>
      <c r="AY680" s="238" t="s">
        <v>116</v>
      </c>
    </row>
    <row r="681" s="12" customFormat="1">
      <c r="B681" s="228"/>
      <c r="C681" s="229"/>
      <c r="D681" s="225" t="s">
        <v>127</v>
      </c>
      <c r="E681" s="230" t="s">
        <v>19</v>
      </c>
      <c r="F681" s="231" t="s">
        <v>931</v>
      </c>
      <c r="G681" s="229"/>
      <c r="H681" s="232">
        <v>5.6879999999999997</v>
      </c>
      <c r="I681" s="233"/>
      <c r="J681" s="229"/>
      <c r="K681" s="229"/>
      <c r="L681" s="234"/>
      <c r="M681" s="235"/>
      <c r="N681" s="236"/>
      <c r="O681" s="236"/>
      <c r="P681" s="236"/>
      <c r="Q681" s="236"/>
      <c r="R681" s="236"/>
      <c r="S681" s="236"/>
      <c r="T681" s="237"/>
      <c r="AT681" s="238" t="s">
        <v>127</v>
      </c>
      <c r="AU681" s="238" t="s">
        <v>82</v>
      </c>
      <c r="AV681" s="12" t="s">
        <v>82</v>
      </c>
      <c r="AW681" s="12" t="s">
        <v>34</v>
      </c>
      <c r="AX681" s="12" t="s">
        <v>73</v>
      </c>
      <c r="AY681" s="238" t="s">
        <v>116</v>
      </c>
    </row>
    <row r="682" s="13" customFormat="1">
      <c r="B682" s="239"/>
      <c r="C682" s="240"/>
      <c r="D682" s="225" t="s">
        <v>127</v>
      </c>
      <c r="E682" s="241" t="s">
        <v>19</v>
      </c>
      <c r="F682" s="242" t="s">
        <v>154</v>
      </c>
      <c r="G682" s="240"/>
      <c r="H682" s="243">
        <v>386.39699999999993</v>
      </c>
      <c r="I682" s="244"/>
      <c r="J682" s="240"/>
      <c r="K682" s="240"/>
      <c r="L682" s="245"/>
      <c r="M682" s="246"/>
      <c r="N682" s="247"/>
      <c r="O682" s="247"/>
      <c r="P682" s="247"/>
      <c r="Q682" s="247"/>
      <c r="R682" s="247"/>
      <c r="S682" s="247"/>
      <c r="T682" s="248"/>
      <c r="AT682" s="249" t="s">
        <v>127</v>
      </c>
      <c r="AU682" s="249" t="s">
        <v>82</v>
      </c>
      <c r="AV682" s="13" t="s">
        <v>123</v>
      </c>
      <c r="AW682" s="13" t="s">
        <v>34</v>
      </c>
      <c r="AX682" s="13" t="s">
        <v>80</v>
      </c>
      <c r="AY682" s="249" t="s">
        <v>116</v>
      </c>
    </row>
    <row r="683" s="1" customFormat="1" ht="24" customHeight="1">
      <c r="B683" s="39"/>
      <c r="C683" s="212" t="s">
        <v>932</v>
      </c>
      <c r="D683" s="212" t="s">
        <v>118</v>
      </c>
      <c r="E683" s="213" t="s">
        <v>933</v>
      </c>
      <c r="F683" s="214" t="s">
        <v>934</v>
      </c>
      <c r="G683" s="215" t="s">
        <v>355</v>
      </c>
      <c r="H683" s="216">
        <v>1931.9849999999999</v>
      </c>
      <c r="I683" s="217"/>
      <c r="J683" s="218">
        <f>ROUND(I683*H683,2)</f>
        <v>0</v>
      </c>
      <c r="K683" s="214" t="s">
        <v>122</v>
      </c>
      <c r="L683" s="44"/>
      <c r="M683" s="219" t="s">
        <v>19</v>
      </c>
      <c r="N683" s="220" t="s">
        <v>44</v>
      </c>
      <c r="O683" s="84"/>
      <c r="P683" s="221">
        <f>O683*H683</f>
        <v>0</v>
      </c>
      <c r="Q683" s="221">
        <v>0</v>
      </c>
      <c r="R683" s="221">
        <f>Q683*H683</f>
        <v>0</v>
      </c>
      <c r="S683" s="221">
        <v>0</v>
      </c>
      <c r="T683" s="222">
        <f>S683*H683</f>
        <v>0</v>
      </c>
      <c r="AR683" s="223" t="s">
        <v>123</v>
      </c>
      <c r="AT683" s="223" t="s">
        <v>118</v>
      </c>
      <c r="AU683" s="223" t="s">
        <v>82</v>
      </c>
      <c r="AY683" s="18" t="s">
        <v>116</v>
      </c>
      <c r="BE683" s="224">
        <f>IF(N683="základní",J683,0)</f>
        <v>0</v>
      </c>
      <c r="BF683" s="224">
        <f>IF(N683="snížená",J683,0)</f>
        <v>0</v>
      </c>
      <c r="BG683" s="224">
        <f>IF(N683="zákl. přenesená",J683,0)</f>
        <v>0</v>
      </c>
      <c r="BH683" s="224">
        <f>IF(N683="sníž. přenesená",J683,0)</f>
        <v>0</v>
      </c>
      <c r="BI683" s="224">
        <f>IF(N683="nulová",J683,0)</f>
        <v>0</v>
      </c>
      <c r="BJ683" s="18" t="s">
        <v>80</v>
      </c>
      <c r="BK683" s="224">
        <f>ROUND(I683*H683,2)</f>
        <v>0</v>
      </c>
      <c r="BL683" s="18" t="s">
        <v>123</v>
      </c>
      <c r="BM683" s="223" t="s">
        <v>935</v>
      </c>
    </row>
    <row r="684" s="1" customFormat="1">
      <c r="B684" s="39"/>
      <c r="C684" s="40"/>
      <c r="D684" s="225" t="s">
        <v>125</v>
      </c>
      <c r="E684" s="40"/>
      <c r="F684" s="226" t="s">
        <v>928</v>
      </c>
      <c r="G684" s="40"/>
      <c r="H684" s="40"/>
      <c r="I684" s="136"/>
      <c r="J684" s="40"/>
      <c r="K684" s="40"/>
      <c r="L684" s="44"/>
      <c r="M684" s="227"/>
      <c r="N684" s="84"/>
      <c r="O684" s="84"/>
      <c r="P684" s="84"/>
      <c r="Q684" s="84"/>
      <c r="R684" s="84"/>
      <c r="S684" s="84"/>
      <c r="T684" s="85"/>
      <c r="AT684" s="18" t="s">
        <v>125</v>
      </c>
      <c r="AU684" s="18" t="s">
        <v>82</v>
      </c>
    </row>
    <row r="685" s="14" customFormat="1">
      <c r="B685" s="250"/>
      <c r="C685" s="251"/>
      <c r="D685" s="225" t="s">
        <v>127</v>
      </c>
      <c r="E685" s="252" t="s">
        <v>19</v>
      </c>
      <c r="F685" s="253" t="s">
        <v>936</v>
      </c>
      <c r="G685" s="251"/>
      <c r="H685" s="252" t="s">
        <v>19</v>
      </c>
      <c r="I685" s="254"/>
      <c r="J685" s="251"/>
      <c r="K685" s="251"/>
      <c r="L685" s="255"/>
      <c r="M685" s="256"/>
      <c r="N685" s="257"/>
      <c r="O685" s="257"/>
      <c r="P685" s="257"/>
      <c r="Q685" s="257"/>
      <c r="R685" s="257"/>
      <c r="S685" s="257"/>
      <c r="T685" s="258"/>
      <c r="AT685" s="259" t="s">
        <v>127</v>
      </c>
      <c r="AU685" s="259" t="s">
        <v>82</v>
      </c>
      <c r="AV685" s="14" t="s">
        <v>80</v>
      </c>
      <c r="AW685" s="14" t="s">
        <v>34</v>
      </c>
      <c r="AX685" s="14" t="s">
        <v>73</v>
      </c>
      <c r="AY685" s="259" t="s">
        <v>116</v>
      </c>
    </row>
    <row r="686" s="12" customFormat="1">
      <c r="B686" s="228"/>
      <c r="C686" s="229"/>
      <c r="D686" s="225" t="s">
        <v>127</v>
      </c>
      <c r="E686" s="230" t="s">
        <v>19</v>
      </c>
      <c r="F686" s="231" t="s">
        <v>937</v>
      </c>
      <c r="G686" s="229"/>
      <c r="H686" s="232">
        <v>1283.55</v>
      </c>
      <c r="I686" s="233"/>
      <c r="J686" s="229"/>
      <c r="K686" s="229"/>
      <c r="L686" s="234"/>
      <c r="M686" s="235"/>
      <c r="N686" s="236"/>
      <c r="O686" s="236"/>
      <c r="P686" s="236"/>
      <c r="Q686" s="236"/>
      <c r="R686" s="236"/>
      <c r="S686" s="236"/>
      <c r="T686" s="237"/>
      <c r="AT686" s="238" t="s">
        <v>127</v>
      </c>
      <c r="AU686" s="238" t="s">
        <v>82</v>
      </c>
      <c r="AV686" s="12" t="s">
        <v>82</v>
      </c>
      <c r="AW686" s="12" t="s">
        <v>34</v>
      </c>
      <c r="AX686" s="12" t="s">
        <v>73</v>
      </c>
      <c r="AY686" s="238" t="s">
        <v>116</v>
      </c>
    </row>
    <row r="687" s="12" customFormat="1">
      <c r="B687" s="228"/>
      <c r="C687" s="229"/>
      <c r="D687" s="225" t="s">
        <v>127</v>
      </c>
      <c r="E687" s="230" t="s">
        <v>19</v>
      </c>
      <c r="F687" s="231" t="s">
        <v>938</v>
      </c>
      <c r="G687" s="229"/>
      <c r="H687" s="232">
        <v>619.995</v>
      </c>
      <c r="I687" s="233"/>
      <c r="J687" s="229"/>
      <c r="K687" s="229"/>
      <c r="L687" s="234"/>
      <c r="M687" s="235"/>
      <c r="N687" s="236"/>
      <c r="O687" s="236"/>
      <c r="P687" s="236"/>
      <c r="Q687" s="236"/>
      <c r="R687" s="236"/>
      <c r="S687" s="236"/>
      <c r="T687" s="237"/>
      <c r="AT687" s="238" t="s">
        <v>127</v>
      </c>
      <c r="AU687" s="238" t="s">
        <v>82</v>
      </c>
      <c r="AV687" s="12" t="s">
        <v>82</v>
      </c>
      <c r="AW687" s="12" t="s">
        <v>34</v>
      </c>
      <c r="AX687" s="12" t="s">
        <v>73</v>
      </c>
      <c r="AY687" s="238" t="s">
        <v>116</v>
      </c>
    </row>
    <row r="688" s="12" customFormat="1">
      <c r="B688" s="228"/>
      <c r="C688" s="229"/>
      <c r="D688" s="225" t="s">
        <v>127</v>
      </c>
      <c r="E688" s="230" t="s">
        <v>19</v>
      </c>
      <c r="F688" s="231" t="s">
        <v>939</v>
      </c>
      <c r="G688" s="229"/>
      <c r="H688" s="232">
        <v>28.440000000000001</v>
      </c>
      <c r="I688" s="233"/>
      <c r="J688" s="229"/>
      <c r="K688" s="229"/>
      <c r="L688" s="234"/>
      <c r="M688" s="235"/>
      <c r="N688" s="236"/>
      <c r="O688" s="236"/>
      <c r="P688" s="236"/>
      <c r="Q688" s="236"/>
      <c r="R688" s="236"/>
      <c r="S688" s="236"/>
      <c r="T688" s="237"/>
      <c r="AT688" s="238" t="s">
        <v>127</v>
      </c>
      <c r="AU688" s="238" t="s">
        <v>82</v>
      </c>
      <c r="AV688" s="12" t="s">
        <v>82</v>
      </c>
      <c r="AW688" s="12" t="s">
        <v>34</v>
      </c>
      <c r="AX688" s="12" t="s">
        <v>73</v>
      </c>
      <c r="AY688" s="238" t="s">
        <v>116</v>
      </c>
    </row>
    <row r="689" s="13" customFormat="1">
      <c r="B689" s="239"/>
      <c r="C689" s="240"/>
      <c r="D689" s="225" t="s">
        <v>127</v>
      </c>
      <c r="E689" s="241" t="s">
        <v>19</v>
      </c>
      <c r="F689" s="242" t="s">
        <v>154</v>
      </c>
      <c r="G689" s="240"/>
      <c r="H689" s="243">
        <v>1931.9850000000001</v>
      </c>
      <c r="I689" s="244"/>
      <c r="J689" s="240"/>
      <c r="K689" s="240"/>
      <c r="L689" s="245"/>
      <c r="M689" s="246"/>
      <c r="N689" s="247"/>
      <c r="O689" s="247"/>
      <c r="P689" s="247"/>
      <c r="Q689" s="247"/>
      <c r="R689" s="247"/>
      <c r="S689" s="247"/>
      <c r="T689" s="248"/>
      <c r="AT689" s="249" t="s">
        <v>127</v>
      </c>
      <c r="AU689" s="249" t="s">
        <v>82</v>
      </c>
      <c r="AV689" s="13" t="s">
        <v>123</v>
      </c>
      <c r="AW689" s="13" t="s">
        <v>34</v>
      </c>
      <c r="AX689" s="13" t="s">
        <v>80</v>
      </c>
      <c r="AY689" s="249" t="s">
        <v>116</v>
      </c>
    </row>
    <row r="690" s="1" customFormat="1" ht="24" customHeight="1">
      <c r="B690" s="39"/>
      <c r="C690" s="212" t="s">
        <v>940</v>
      </c>
      <c r="D690" s="212" t="s">
        <v>118</v>
      </c>
      <c r="E690" s="213" t="s">
        <v>941</v>
      </c>
      <c r="F690" s="214" t="s">
        <v>942</v>
      </c>
      <c r="G690" s="215" t="s">
        <v>355</v>
      </c>
      <c r="H690" s="216">
        <v>1.278</v>
      </c>
      <c r="I690" s="217"/>
      <c r="J690" s="218">
        <f>ROUND(I690*H690,2)</f>
        <v>0</v>
      </c>
      <c r="K690" s="214" t="s">
        <v>122</v>
      </c>
      <c r="L690" s="44"/>
      <c r="M690" s="219" t="s">
        <v>19</v>
      </c>
      <c r="N690" s="220" t="s">
        <v>44</v>
      </c>
      <c r="O690" s="84"/>
      <c r="P690" s="221">
        <f>O690*H690</f>
        <v>0</v>
      </c>
      <c r="Q690" s="221">
        <v>0</v>
      </c>
      <c r="R690" s="221">
        <f>Q690*H690</f>
        <v>0</v>
      </c>
      <c r="S690" s="221">
        <v>0</v>
      </c>
      <c r="T690" s="222">
        <f>S690*H690</f>
        <v>0</v>
      </c>
      <c r="AR690" s="223" t="s">
        <v>123</v>
      </c>
      <c r="AT690" s="223" t="s">
        <v>118</v>
      </c>
      <c r="AU690" s="223" t="s">
        <v>82</v>
      </c>
      <c r="AY690" s="18" t="s">
        <v>116</v>
      </c>
      <c r="BE690" s="224">
        <f>IF(N690="základní",J690,0)</f>
        <v>0</v>
      </c>
      <c r="BF690" s="224">
        <f>IF(N690="snížená",J690,0)</f>
        <v>0</v>
      </c>
      <c r="BG690" s="224">
        <f>IF(N690="zákl. přenesená",J690,0)</f>
        <v>0</v>
      </c>
      <c r="BH690" s="224">
        <f>IF(N690="sníž. přenesená",J690,0)</f>
        <v>0</v>
      </c>
      <c r="BI690" s="224">
        <f>IF(N690="nulová",J690,0)</f>
        <v>0</v>
      </c>
      <c r="BJ690" s="18" t="s">
        <v>80</v>
      </c>
      <c r="BK690" s="224">
        <f>ROUND(I690*H690,2)</f>
        <v>0</v>
      </c>
      <c r="BL690" s="18" t="s">
        <v>123</v>
      </c>
      <c r="BM690" s="223" t="s">
        <v>943</v>
      </c>
    </row>
    <row r="691" s="1" customFormat="1">
      <c r="B691" s="39"/>
      <c r="C691" s="40"/>
      <c r="D691" s="225" t="s">
        <v>125</v>
      </c>
      <c r="E691" s="40"/>
      <c r="F691" s="226" t="s">
        <v>928</v>
      </c>
      <c r="G691" s="40"/>
      <c r="H691" s="40"/>
      <c r="I691" s="136"/>
      <c r="J691" s="40"/>
      <c r="K691" s="40"/>
      <c r="L691" s="44"/>
      <c r="M691" s="227"/>
      <c r="N691" s="84"/>
      <c r="O691" s="84"/>
      <c r="P691" s="84"/>
      <c r="Q691" s="84"/>
      <c r="R691" s="84"/>
      <c r="S691" s="84"/>
      <c r="T691" s="85"/>
      <c r="AT691" s="18" t="s">
        <v>125</v>
      </c>
      <c r="AU691" s="18" t="s">
        <v>82</v>
      </c>
    </row>
    <row r="692" s="14" customFormat="1">
      <c r="B692" s="250"/>
      <c r="C692" s="251"/>
      <c r="D692" s="225" t="s">
        <v>127</v>
      </c>
      <c r="E692" s="252" t="s">
        <v>19</v>
      </c>
      <c r="F692" s="253" t="s">
        <v>944</v>
      </c>
      <c r="G692" s="251"/>
      <c r="H692" s="252" t="s">
        <v>19</v>
      </c>
      <c r="I692" s="254"/>
      <c r="J692" s="251"/>
      <c r="K692" s="251"/>
      <c r="L692" s="255"/>
      <c r="M692" s="256"/>
      <c r="N692" s="257"/>
      <c r="O692" s="257"/>
      <c r="P692" s="257"/>
      <c r="Q692" s="257"/>
      <c r="R692" s="257"/>
      <c r="S692" s="257"/>
      <c r="T692" s="258"/>
      <c r="AT692" s="259" t="s">
        <v>127</v>
      </c>
      <c r="AU692" s="259" t="s">
        <v>82</v>
      </c>
      <c r="AV692" s="14" t="s">
        <v>80</v>
      </c>
      <c r="AW692" s="14" t="s">
        <v>34</v>
      </c>
      <c r="AX692" s="14" t="s">
        <v>73</v>
      </c>
      <c r="AY692" s="259" t="s">
        <v>116</v>
      </c>
    </row>
    <row r="693" s="12" customFormat="1">
      <c r="B693" s="228"/>
      <c r="C693" s="229"/>
      <c r="D693" s="225" t="s">
        <v>127</v>
      </c>
      <c r="E693" s="230" t="s">
        <v>19</v>
      </c>
      <c r="F693" s="231" t="s">
        <v>945</v>
      </c>
      <c r="G693" s="229"/>
      <c r="H693" s="232">
        <v>0.30599999999999999</v>
      </c>
      <c r="I693" s="233"/>
      <c r="J693" s="229"/>
      <c r="K693" s="229"/>
      <c r="L693" s="234"/>
      <c r="M693" s="235"/>
      <c r="N693" s="236"/>
      <c r="O693" s="236"/>
      <c r="P693" s="236"/>
      <c r="Q693" s="236"/>
      <c r="R693" s="236"/>
      <c r="S693" s="236"/>
      <c r="T693" s="237"/>
      <c r="AT693" s="238" t="s">
        <v>127</v>
      </c>
      <c r="AU693" s="238" t="s">
        <v>82</v>
      </c>
      <c r="AV693" s="12" t="s">
        <v>82</v>
      </c>
      <c r="AW693" s="12" t="s">
        <v>34</v>
      </c>
      <c r="AX693" s="12" t="s">
        <v>73</v>
      </c>
      <c r="AY693" s="238" t="s">
        <v>116</v>
      </c>
    </row>
    <row r="694" s="12" customFormat="1">
      <c r="B694" s="228"/>
      <c r="C694" s="229"/>
      <c r="D694" s="225" t="s">
        <v>127</v>
      </c>
      <c r="E694" s="230" t="s">
        <v>19</v>
      </c>
      <c r="F694" s="231" t="s">
        <v>946</v>
      </c>
      <c r="G694" s="229"/>
      <c r="H694" s="232">
        <v>0.312</v>
      </c>
      <c r="I694" s="233"/>
      <c r="J694" s="229"/>
      <c r="K694" s="229"/>
      <c r="L694" s="234"/>
      <c r="M694" s="235"/>
      <c r="N694" s="236"/>
      <c r="O694" s="236"/>
      <c r="P694" s="236"/>
      <c r="Q694" s="236"/>
      <c r="R694" s="236"/>
      <c r="S694" s="236"/>
      <c r="T694" s="237"/>
      <c r="AT694" s="238" t="s">
        <v>127</v>
      </c>
      <c r="AU694" s="238" t="s">
        <v>82</v>
      </c>
      <c r="AV694" s="12" t="s">
        <v>82</v>
      </c>
      <c r="AW694" s="12" t="s">
        <v>34</v>
      </c>
      <c r="AX694" s="12" t="s">
        <v>73</v>
      </c>
      <c r="AY694" s="238" t="s">
        <v>116</v>
      </c>
    </row>
    <row r="695" s="12" customFormat="1">
      <c r="B695" s="228"/>
      <c r="C695" s="229"/>
      <c r="D695" s="225" t="s">
        <v>127</v>
      </c>
      <c r="E695" s="230" t="s">
        <v>19</v>
      </c>
      <c r="F695" s="231" t="s">
        <v>947</v>
      </c>
      <c r="G695" s="229"/>
      <c r="H695" s="232">
        <v>0.22</v>
      </c>
      <c r="I695" s="233"/>
      <c r="J695" s="229"/>
      <c r="K695" s="229"/>
      <c r="L695" s="234"/>
      <c r="M695" s="235"/>
      <c r="N695" s="236"/>
      <c r="O695" s="236"/>
      <c r="P695" s="236"/>
      <c r="Q695" s="236"/>
      <c r="R695" s="236"/>
      <c r="S695" s="236"/>
      <c r="T695" s="237"/>
      <c r="AT695" s="238" t="s">
        <v>127</v>
      </c>
      <c r="AU695" s="238" t="s">
        <v>82</v>
      </c>
      <c r="AV695" s="12" t="s">
        <v>82</v>
      </c>
      <c r="AW695" s="12" t="s">
        <v>34</v>
      </c>
      <c r="AX695" s="12" t="s">
        <v>73</v>
      </c>
      <c r="AY695" s="238" t="s">
        <v>116</v>
      </c>
    </row>
    <row r="696" s="12" customFormat="1">
      <c r="B696" s="228"/>
      <c r="C696" s="229"/>
      <c r="D696" s="225" t="s">
        <v>127</v>
      </c>
      <c r="E696" s="230" t="s">
        <v>19</v>
      </c>
      <c r="F696" s="231" t="s">
        <v>948</v>
      </c>
      <c r="G696" s="229"/>
      <c r="H696" s="232">
        <v>0.44</v>
      </c>
      <c r="I696" s="233"/>
      <c r="J696" s="229"/>
      <c r="K696" s="229"/>
      <c r="L696" s="234"/>
      <c r="M696" s="235"/>
      <c r="N696" s="236"/>
      <c r="O696" s="236"/>
      <c r="P696" s="236"/>
      <c r="Q696" s="236"/>
      <c r="R696" s="236"/>
      <c r="S696" s="236"/>
      <c r="T696" s="237"/>
      <c r="AT696" s="238" t="s">
        <v>127</v>
      </c>
      <c r="AU696" s="238" t="s">
        <v>82</v>
      </c>
      <c r="AV696" s="12" t="s">
        <v>82</v>
      </c>
      <c r="AW696" s="12" t="s">
        <v>34</v>
      </c>
      <c r="AX696" s="12" t="s">
        <v>73</v>
      </c>
      <c r="AY696" s="238" t="s">
        <v>116</v>
      </c>
    </row>
    <row r="697" s="13" customFormat="1">
      <c r="B697" s="239"/>
      <c r="C697" s="240"/>
      <c r="D697" s="225" t="s">
        <v>127</v>
      </c>
      <c r="E697" s="241" t="s">
        <v>19</v>
      </c>
      <c r="F697" s="242" t="s">
        <v>154</v>
      </c>
      <c r="G697" s="240"/>
      <c r="H697" s="243">
        <v>1.278</v>
      </c>
      <c r="I697" s="244"/>
      <c r="J697" s="240"/>
      <c r="K697" s="240"/>
      <c r="L697" s="245"/>
      <c r="M697" s="246"/>
      <c r="N697" s="247"/>
      <c r="O697" s="247"/>
      <c r="P697" s="247"/>
      <c r="Q697" s="247"/>
      <c r="R697" s="247"/>
      <c r="S697" s="247"/>
      <c r="T697" s="248"/>
      <c r="AT697" s="249" t="s">
        <v>127</v>
      </c>
      <c r="AU697" s="249" t="s">
        <v>82</v>
      </c>
      <c r="AV697" s="13" t="s">
        <v>123</v>
      </c>
      <c r="AW697" s="13" t="s">
        <v>34</v>
      </c>
      <c r="AX697" s="13" t="s">
        <v>80</v>
      </c>
      <c r="AY697" s="249" t="s">
        <v>116</v>
      </c>
    </row>
    <row r="698" s="1" customFormat="1" ht="24" customHeight="1">
      <c r="B698" s="39"/>
      <c r="C698" s="212" t="s">
        <v>949</v>
      </c>
      <c r="D698" s="212" t="s">
        <v>118</v>
      </c>
      <c r="E698" s="213" t="s">
        <v>950</v>
      </c>
      <c r="F698" s="214" t="s">
        <v>934</v>
      </c>
      <c r="G698" s="215" t="s">
        <v>355</v>
      </c>
      <c r="H698" s="216">
        <v>6.3899999999999997</v>
      </c>
      <c r="I698" s="217"/>
      <c r="J698" s="218">
        <f>ROUND(I698*H698,2)</f>
        <v>0</v>
      </c>
      <c r="K698" s="214" t="s">
        <v>122</v>
      </c>
      <c r="L698" s="44"/>
      <c r="M698" s="219" t="s">
        <v>19</v>
      </c>
      <c r="N698" s="220" t="s">
        <v>44</v>
      </c>
      <c r="O698" s="84"/>
      <c r="P698" s="221">
        <f>O698*H698</f>
        <v>0</v>
      </c>
      <c r="Q698" s="221">
        <v>0</v>
      </c>
      <c r="R698" s="221">
        <f>Q698*H698</f>
        <v>0</v>
      </c>
      <c r="S698" s="221">
        <v>0</v>
      </c>
      <c r="T698" s="222">
        <f>S698*H698</f>
        <v>0</v>
      </c>
      <c r="AR698" s="223" t="s">
        <v>123</v>
      </c>
      <c r="AT698" s="223" t="s">
        <v>118</v>
      </c>
      <c r="AU698" s="223" t="s">
        <v>82</v>
      </c>
      <c r="AY698" s="18" t="s">
        <v>116</v>
      </c>
      <c r="BE698" s="224">
        <f>IF(N698="základní",J698,0)</f>
        <v>0</v>
      </c>
      <c r="BF698" s="224">
        <f>IF(N698="snížená",J698,0)</f>
        <v>0</v>
      </c>
      <c r="BG698" s="224">
        <f>IF(N698="zákl. přenesená",J698,0)</f>
        <v>0</v>
      </c>
      <c r="BH698" s="224">
        <f>IF(N698="sníž. přenesená",J698,0)</f>
        <v>0</v>
      </c>
      <c r="BI698" s="224">
        <f>IF(N698="nulová",J698,0)</f>
        <v>0</v>
      </c>
      <c r="BJ698" s="18" t="s">
        <v>80</v>
      </c>
      <c r="BK698" s="224">
        <f>ROUND(I698*H698,2)</f>
        <v>0</v>
      </c>
      <c r="BL698" s="18" t="s">
        <v>123</v>
      </c>
      <c r="BM698" s="223" t="s">
        <v>951</v>
      </c>
    </row>
    <row r="699" s="1" customFormat="1">
      <c r="B699" s="39"/>
      <c r="C699" s="40"/>
      <c r="D699" s="225" t="s">
        <v>125</v>
      </c>
      <c r="E699" s="40"/>
      <c r="F699" s="226" t="s">
        <v>928</v>
      </c>
      <c r="G699" s="40"/>
      <c r="H699" s="40"/>
      <c r="I699" s="136"/>
      <c r="J699" s="40"/>
      <c r="K699" s="40"/>
      <c r="L699" s="44"/>
      <c r="M699" s="227"/>
      <c r="N699" s="84"/>
      <c r="O699" s="84"/>
      <c r="P699" s="84"/>
      <c r="Q699" s="84"/>
      <c r="R699" s="84"/>
      <c r="S699" s="84"/>
      <c r="T699" s="85"/>
      <c r="AT699" s="18" t="s">
        <v>125</v>
      </c>
      <c r="AU699" s="18" t="s">
        <v>82</v>
      </c>
    </row>
    <row r="700" s="14" customFormat="1">
      <c r="B700" s="250"/>
      <c r="C700" s="251"/>
      <c r="D700" s="225" t="s">
        <v>127</v>
      </c>
      <c r="E700" s="252" t="s">
        <v>19</v>
      </c>
      <c r="F700" s="253" t="s">
        <v>952</v>
      </c>
      <c r="G700" s="251"/>
      <c r="H700" s="252" t="s">
        <v>19</v>
      </c>
      <c r="I700" s="254"/>
      <c r="J700" s="251"/>
      <c r="K700" s="251"/>
      <c r="L700" s="255"/>
      <c r="M700" s="256"/>
      <c r="N700" s="257"/>
      <c r="O700" s="257"/>
      <c r="P700" s="257"/>
      <c r="Q700" s="257"/>
      <c r="R700" s="257"/>
      <c r="S700" s="257"/>
      <c r="T700" s="258"/>
      <c r="AT700" s="259" t="s">
        <v>127</v>
      </c>
      <c r="AU700" s="259" t="s">
        <v>82</v>
      </c>
      <c r="AV700" s="14" t="s">
        <v>80</v>
      </c>
      <c r="AW700" s="14" t="s">
        <v>34</v>
      </c>
      <c r="AX700" s="14" t="s">
        <v>73</v>
      </c>
      <c r="AY700" s="259" t="s">
        <v>116</v>
      </c>
    </row>
    <row r="701" s="12" customFormat="1">
      <c r="B701" s="228"/>
      <c r="C701" s="229"/>
      <c r="D701" s="225" t="s">
        <v>127</v>
      </c>
      <c r="E701" s="230" t="s">
        <v>19</v>
      </c>
      <c r="F701" s="231" t="s">
        <v>953</v>
      </c>
      <c r="G701" s="229"/>
      <c r="H701" s="232">
        <v>1.53</v>
      </c>
      <c r="I701" s="233"/>
      <c r="J701" s="229"/>
      <c r="K701" s="229"/>
      <c r="L701" s="234"/>
      <c r="M701" s="235"/>
      <c r="N701" s="236"/>
      <c r="O701" s="236"/>
      <c r="P701" s="236"/>
      <c r="Q701" s="236"/>
      <c r="R701" s="236"/>
      <c r="S701" s="236"/>
      <c r="T701" s="237"/>
      <c r="AT701" s="238" t="s">
        <v>127</v>
      </c>
      <c r="AU701" s="238" t="s">
        <v>82</v>
      </c>
      <c r="AV701" s="12" t="s">
        <v>82</v>
      </c>
      <c r="AW701" s="12" t="s">
        <v>34</v>
      </c>
      <c r="AX701" s="12" t="s">
        <v>73</v>
      </c>
      <c r="AY701" s="238" t="s">
        <v>116</v>
      </c>
    </row>
    <row r="702" s="12" customFormat="1">
      <c r="B702" s="228"/>
      <c r="C702" s="229"/>
      <c r="D702" s="225" t="s">
        <v>127</v>
      </c>
      <c r="E702" s="230" t="s">
        <v>19</v>
      </c>
      <c r="F702" s="231" t="s">
        <v>954</v>
      </c>
      <c r="G702" s="229"/>
      <c r="H702" s="232">
        <v>1.5600000000000001</v>
      </c>
      <c r="I702" s="233"/>
      <c r="J702" s="229"/>
      <c r="K702" s="229"/>
      <c r="L702" s="234"/>
      <c r="M702" s="235"/>
      <c r="N702" s="236"/>
      <c r="O702" s="236"/>
      <c r="P702" s="236"/>
      <c r="Q702" s="236"/>
      <c r="R702" s="236"/>
      <c r="S702" s="236"/>
      <c r="T702" s="237"/>
      <c r="AT702" s="238" t="s">
        <v>127</v>
      </c>
      <c r="AU702" s="238" t="s">
        <v>82</v>
      </c>
      <c r="AV702" s="12" t="s">
        <v>82</v>
      </c>
      <c r="AW702" s="12" t="s">
        <v>34</v>
      </c>
      <c r="AX702" s="12" t="s">
        <v>73</v>
      </c>
      <c r="AY702" s="238" t="s">
        <v>116</v>
      </c>
    </row>
    <row r="703" s="12" customFormat="1">
      <c r="B703" s="228"/>
      <c r="C703" s="229"/>
      <c r="D703" s="225" t="s">
        <v>127</v>
      </c>
      <c r="E703" s="230" t="s">
        <v>19</v>
      </c>
      <c r="F703" s="231" t="s">
        <v>955</v>
      </c>
      <c r="G703" s="229"/>
      <c r="H703" s="232">
        <v>1.1000000000000001</v>
      </c>
      <c r="I703" s="233"/>
      <c r="J703" s="229"/>
      <c r="K703" s="229"/>
      <c r="L703" s="234"/>
      <c r="M703" s="235"/>
      <c r="N703" s="236"/>
      <c r="O703" s="236"/>
      <c r="P703" s="236"/>
      <c r="Q703" s="236"/>
      <c r="R703" s="236"/>
      <c r="S703" s="236"/>
      <c r="T703" s="237"/>
      <c r="AT703" s="238" t="s">
        <v>127</v>
      </c>
      <c r="AU703" s="238" t="s">
        <v>82</v>
      </c>
      <c r="AV703" s="12" t="s">
        <v>82</v>
      </c>
      <c r="AW703" s="12" t="s">
        <v>34</v>
      </c>
      <c r="AX703" s="12" t="s">
        <v>73</v>
      </c>
      <c r="AY703" s="238" t="s">
        <v>116</v>
      </c>
    </row>
    <row r="704" s="12" customFormat="1">
      <c r="B704" s="228"/>
      <c r="C704" s="229"/>
      <c r="D704" s="225" t="s">
        <v>127</v>
      </c>
      <c r="E704" s="230" t="s">
        <v>19</v>
      </c>
      <c r="F704" s="231" t="s">
        <v>956</v>
      </c>
      <c r="G704" s="229"/>
      <c r="H704" s="232">
        <v>2.2000000000000002</v>
      </c>
      <c r="I704" s="233"/>
      <c r="J704" s="229"/>
      <c r="K704" s="229"/>
      <c r="L704" s="234"/>
      <c r="M704" s="235"/>
      <c r="N704" s="236"/>
      <c r="O704" s="236"/>
      <c r="P704" s="236"/>
      <c r="Q704" s="236"/>
      <c r="R704" s="236"/>
      <c r="S704" s="236"/>
      <c r="T704" s="237"/>
      <c r="AT704" s="238" t="s">
        <v>127</v>
      </c>
      <c r="AU704" s="238" t="s">
        <v>82</v>
      </c>
      <c r="AV704" s="12" t="s">
        <v>82</v>
      </c>
      <c r="AW704" s="12" t="s">
        <v>34</v>
      </c>
      <c r="AX704" s="12" t="s">
        <v>73</v>
      </c>
      <c r="AY704" s="238" t="s">
        <v>116</v>
      </c>
    </row>
    <row r="705" s="13" customFormat="1">
      <c r="B705" s="239"/>
      <c r="C705" s="240"/>
      <c r="D705" s="225" t="s">
        <v>127</v>
      </c>
      <c r="E705" s="241" t="s">
        <v>19</v>
      </c>
      <c r="F705" s="242" t="s">
        <v>154</v>
      </c>
      <c r="G705" s="240"/>
      <c r="H705" s="243">
        <v>6.3899999999999997</v>
      </c>
      <c r="I705" s="244"/>
      <c r="J705" s="240"/>
      <c r="K705" s="240"/>
      <c r="L705" s="245"/>
      <c r="M705" s="246"/>
      <c r="N705" s="247"/>
      <c r="O705" s="247"/>
      <c r="P705" s="247"/>
      <c r="Q705" s="247"/>
      <c r="R705" s="247"/>
      <c r="S705" s="247"/>
      <c r="T705" s="248"/>
      <c r="AT705" s="249" t="s">
        <v>127</v>
      </c>
      <c r="AU705" s="249" t="s">
        <v>82</v>
      </c>
      <c r="AV705" s="13" t="s">
        <v>123</v>
      </c>
      <c r="AW705" s="13" t="s">
        <v>34</v>
      </c>
      <c r="AX705" s="13" t="s">
        <v>80</v>
      </c>
      <c r="AY705" s="249" t="s">
        <v>116</v>
      </c>
    </row>
    <row r="706" s="1" customFormat="1" ht="24" customHeight="1">
      <c r="B706" s="39"/>
      <c r="C706" s="212" t="s">
        <v>957</v>
      </c>
      <c r="D706" s="212" t="s">
        <v>118</v>
      </c>
      <c r="E706" s="213" t="s">
        <v>958</v>
      </c>
      <c r="F706" s="214" t="s">
        <v>959</v>
      </c>
      <c r="G706" s="215" t="s">
        <v>355</v>
      </c>
      <c r="H706" s="216">
        <v>6.306</v>
      </c>
      <c r="I706" s="217"/>
      <c r="J706" s="218">
        <f>ROUND(I706*H706,2)</f>
        <v>0</v>
      </c>
      <c r="K706" s="214" t="s">
        <v>122</v>
      </c>
      <c r="L706" s="44"/>
      <c r="M706" s="219" t="s">
        <v>19</v>
      </c>
      <c r="N706" s="220" t="s">
        <v>44</v>
      </c>
      <c r="O706" s="84"/>
      <c r="P706" s="221">
        <f>O706*H706</f>
        <v>0</v>
      </c>
      <c r="Q706" s="221">
        <v>0</v>
      </c>
      <c r="R706" s="221">
        <f>Q706*H706</f>
        <v>0</v>
      </c>
      <c r="S706" s="221">
        <v>0</v>
      </c>
      <c r="T706" s="222">
        <f>S706*H706</f>
        <v>0</v>
      </c>
      <c r="AR706" s="223" t="s">
        <v>123</v>
      </c>
      <c r="AT706" s="223" t="s">
        <v>118</v>
      </c>
      <c r="AU706" s="223" t="s">
        <v>82</v>
      </c>
      <c r="AY706" s="18" t="s">
        <v>116</v>
      </c>
      <c r="BE706" s="224">
        <f>IF(N706="základní",J706,0)</f>
        <v>0</v>
      </c>
      <c r="BF706" s="224">
        <f>IF(N706="snížená",J706,0)</f>
        <v>0</v>
      </c>
      <c r="BG706" s="224">
        <f>IF(N706="zákl. přenesená",J706,0)</f>
        <v>0</v>
      </c>
      <c r="BH706" s="224">
        <f>IF(N706="sníž. přenesená",J706,0)</f>
        <v>0</v>
      </c>
      <c r="BI706" s="224">
        <f>IF(N706="nulová",J706,0)</f>
        <v>0</v>
      </c>
      <c r="BJ706" s="18" t="s">
        <v>80</v>
      </c>
      <c r="BK706" s="224">
        <f>ROUND(I706*H706,2)</f>
        <v>0</v>
      </c>
      <c r="BL706" s="18" t="s">
        <v>123</v>
      </c>
      <c r="BM706" s="223" t="s">
        <v>960</v>
      </c>
    </row>
    <row r="707" s="1" customFormat="1">
      <c r="B707" s="39"/>
      <c r="C707" s="40"/>
      <c r="D707" s="225" t="s">
        <v>125</v>
      </c>
      <c r="E707" s="40"/>
      <c r="F707" s="226" t="s">
        <v>961</v>
      </c>
      <c r="G707" s="40"/>
      <c r="H707" s="40"/>
      <c r="I707" s="136"/>
      <c r="J707" s="40"/>
      <c r="K707" s="40"/>
      <c r="L707" s="44"/>
      <c r="M707" s="227"/>
      <c r="N707" s="84"/>
      <c r="O707" s="84"/>
      <c r="P707" s="84"/>
      <c r="Q707" s="84"/>
      <c r="R707" s="84"/>
      <c r="S707" s="84"/>
      <c r="T707" s="85"/>
      <c r="AT707" s="18" t="s">
        <v>125</v>
      </c>
      <c r="AU707" s="18" t="s">
        <v>82</v>
      </c>
    </row>
    <row r="708" s="14" customFormat="1">
      <c r="B708" s="250"/>
      <c r="C708" s="251"/>
      <c r="D708" s="225" t="s">
        <v>127</v>
      </c>
      <c r="E708" s="252" t="s">
        <v>19</v>
      </c>
      <c r="F708" s="253" t="s">
        <v>962</v>
      </c>
      <c r="G708" s="251"/>
      <c r="H708" s="252" t="s">
        <v>19</v>
      </c>
      <c r="I708" s="254"/>
      <c r="J708" s="251"/>
      <c r="K708" s="251"/>
      <c r="L708" s="255"/>
      <c r="M708" s="256"/>
      <c r="N708" s="257"/>
      <c r="O708" s="257"/>
      <c r="P708" s="257"/>
      <c r="Q708" s="257"/>
      <c r="R708" s="257"/>
      <c r="S708" s="257"/>
      <c r="T708" s="258"/>
      <c r="AT708" s="259" t="s">
        <v>127</v>
      </c>
      <c r="AU708" s="259" t="s">
        <v>82</v>
      </c>
      <c r="AV708" s="14" t="s">
        <v>80</v>
      </c>
      <c r="AW708" s="14" t="s">
        <v>34</v>
      </c>
      <c r="AX708" s="14" t="s">
        <v>73</v>
      </c>
      <c r="AY708" s="259" t="s">
        <v>116</v>
      </c>
    </row>
    <row r="709" s="12" customFormat="1">
      <c r="B709" s="228"/>
      <c r="C709" s="229"/>
      <c r="D709" s="225" t="s">
        <v>127</v>
      </c>
      <c r="E709" s="230" t="s">
        <v>19</v>
      </c>
      <c r="F709" s="231" t="s">
        <v>931</v>
      </c>
      <c r="G709" s="229"/>
      <c r="H709" s="232">
        <v>5.6879999999999997</v>
      </c>
      <c r="I709" s="233"/>
      <c r="J709" s="229"/>
      <c r="K709" s="229"/>
      <c r="L709" s="234"/>
      <c r="M709" s="235"/>
      <c r="N709" s="236"/>
      <c r="O709" s="236"/>
      <c r="P709" s="236"/>
      <c r="Q709" s="236"/>
      <c r="R709" s="236"/>
      <c r="S709" s="236"/>
      <c r="T709" s="237"/>
      <c r="AT709" s="238" t="s">
        <v>127</v>
      </c>
      <c r="AU709" s="238" t="s">
        <v>82</v>
      </c>
      <c r="AV709" s="12" t="s">
        <v>82</v>
      </c>
      <c r="AW709" s="12" t="s">
        <v>34</v>
      </c>
      <c r="AX709" s="12" t="s">
        <v>73</v>
      </c>
      <c r="AY709" s="238" t="s">
        <v>116</v>
      </c>
    </row>
    <row r="710" s="12" customFormat="1">
      <c r="B710" s="228"/>
      <c r="C710" s="229"/>
      <c r="D710" s="225" t="s">
        <v>127</v>
      </c>
      <c r="E710" s="230" t="s">
        <v>19</v>
      </c>
      <c r="F710" s="231" t="s">
        <v>945</v>
      </c>
      <c r="G710" s="229"/>
      <c r="H710" s="232">
        <v>0.30599999999999999</v>
      </c>
      <c r="I710" s="233"/>
      <c r="J710" s="229"/>
      <c r="K710" s="229"/>
      <c r="L710" s="234"/>
      <c r="M710" s="235"/>
      <c r="N710" s="236"/>
      <c r="O710" s="236"/>
      <c r="P710" s="236"/>
      <c r="Q710" s="236"/>
      <c r="R710" s="236"/>
      <c r="S710" s="236"/>
      <c r="T710" s="237"/>
      <c r="AT710" s="238" t="s">
        <v>127</v>
      </c>
      <c r="AU710" s="238" t="s">
        <v>82</v>
      </c>
      <c r="AV710" s="12" t="s">
        <v>82</v>
      </c>
      <c r="AW710" s="12" t="s">
        <v>34</v>
      </c>
      <c r="AX710" s="12" t="s">
        <v>73</v>
      </c>
      <c r="AY710" s="238" t="s">
        <v>116</v>
      </c>
    </row>
    <row r="711" s="12" customFormat="1">
      <c r="B711" s="228"/>
      <c r="C711" s="229"/>
      <c r="D711" s="225" t="s">
        <v>127</v>
      </c>
      <c r="E711" s="230" t="s">
        <v>19</v>
      </c>
      <c r="F711" s="231" t="s">
        <v>946</v>
      </c>
      <c r="G711" s="229"/>
      <c r="H711" s="232">
        <v>0.312</v>
      </c>
      <c r="I711" s="233"/>
      <c r="J711" s="229"/>
      <c r="K711" s="229"/>
      <c r="L711" s="234"/>
      <c r="M711" s="235"/>
      <c r="N711" s="236"/>
      <c r="O711" s="236"/>
      <c r="P711" s="236"/>
      <c r="Q711" s="236"/>
      <c r="R711" s="236"/>
      <c r="S711" s="236"/>
      <c r="T711" s="237"/>
      <c r="AT711" s="238" t="s">
        <v>127</v>
      </c>
      <c r="AU711" s="238" t="s">
        <v>82</v>
      </c>
      <c r="AV711" s="12" t="s">
        <v>82</v>
      </c>
      <c r="AW711" s="12" t="s">
        <v>34</v>
      </c>
      <c r="AX711" s="12" t="s">
        <v>73</v>
      </c>
      <c r="AY711" s="238" t="s">
        <v>116</v>
      </c>
    </row>
    <row r="712" s="13" customFormat="1">
      <c r="B712" s="239"/>
      <c r="C712" s="240"/>
      <c r="D712" s="225" t="s">
        <v>127</v>
      </c>
      <c r="E712" s="241" t="s">
        <v>19</v>
      </c>
      <c r="F712" s="242" t="s">
        <v>154</v>
      </c>
      <c r="G712" s="240"/>
      <c r="H712" s="243">
        <v>6.306</v>
      </c>
      <c r="I712" s="244"/>
      <c r="J712" s="240"/>
      <c r="K712" s="240"/>
      <c r="L712" s="245"/>
      <c r="M712" s="246"/>
      <c r="N712" s="247"/>
      <c r="O712" s="247"/>
      <c r="P712" s="247"/>
      <c r="Q712" s="247"/>
      <c r="R712" s="247"/>
      <c r="S712" s="247"/>
      <c r="T712" s="248"/>
      <c r="AT712" s="249" t="s">
        <v>127</v>
      </c>
      <c r="AU712" s="249" t="s">
        <v>82</v>
      </c>
      <c r="AV712" s="13" t="s">
        <v>123</v>
      </c>
      <c r="AW712" s="13" t="s">
        <v>34</v>
      </c>
      <c r="AX712" s="13" t="s">
        <v>80</v>
      </c>
      <c r="AY712" s="249" t="s">
        <v>116</v>
      </c>
    </row>
    <row r="713" s="1" customFormat="1" ht="24" customHeight="1">
      <c r="B713" s="39"/>
      <c r="C713" s="212" t="s">
        <v>963</v>
      </c>
      <c r="D713" s="212" t="s">
        <v>118</v>
      </c>
      <c r="E713" s="213" t="s">
        <v>964</v>
      </c>
      <c r="F713" s="214" t="s">
        <v>965</v>
      </c>
      <c r="G713" s="215" t="s">
        <v>355</v>
      </c>
      <c r="H713" s="216">
        <v>123.999</v>
      </c>
      <c r="I713" s="217"/>
      <c r="J713" s="218">
        <f>ROUND(I713*H713,2)</f>
        <v>0</v>
      </c>
      <c r="K713" s="214" t="s">
        <v>122</v>
      </c>
      <c r="L713" s="44"/>
      <c r="M713" s="219" t="s">
        <v>19</v>
      </c>
      <c r="N713" s="220" t="s">
        <v>44</v>
      </c>
      <c r="O713" s="84"/>
      <c r="P713" s="221">
        <f>O713*H713</f>
        <v>0</v>
      </c>
      <c r="Q713" s="221">
        <v>0</v>
      </c>
      <c r="R713" s="221">
        <f>Q713*H713</f>
        <v>0</v>
      </c>
      <c r="S713" s="221">
        <v>0</v>
      </c>
      <c r="T713" s="222">
        <f>S713*H713</f>
        <v>0</v>
      </c>
      <c r="AR713" s="223" t="s">
        <v>123</v>
      </c>
      <c r="AT713" s="223" t="s">
        <v>118</v>
      </c>
      <c r="AU713" s="223" t="s">
        <v>82</v>
      </c>
      <c r="AY713" s="18" t="s">
        <v>116</v>
      </c>
      <c r="BE713" s="224">
        <f>IF(N713="základní",J713,0)</f>
        <v>0</v>
      </c>
      <c r="BF713" s="224">
        <f>IF(N713="snížená",J713,0)</f>
        <v>0</v>
      </c>
      <c r="BG713" s="224">
        <f>IF(N713="zákl. přenesená",J713,0)</f>
        <v>0</v>
      </c>
      <c r="BH713" s="224">
        <f>IF(N713="sníž. přenesená",J713,0)</f>
        <v>0</v>
      </c>
      <c r="BI713" s="224">
        <f>IF(N713="nulová",J713,0)</f>
        <v>0</v>
      </c>
      <c r="BJ713" s="18" t="s">
        <v>80</v>
      </c>
      <c r="BK713" s="224">
        <f>ROUND(I713*H713,2)</f>
        <v>0</v>
      </c>
      <c r="BL713" s="18" t="s">
        <v>123</v>
      </c>
      <c r="BM713" s="223" t="s">
        <v>966</v>
      </c>
    </row>
    <row r="714" s="1" customFormat="1">
      <c r="B714" s="39"/>
      <c r="C714" s="40"/>
      <c r="D714" s="225" t="s">
        <v>125</v>
      </c>
      <c r="E714" s="40"/>
      <c r="F714" s="226" t="s">
        <v>961</v>
      </c>
      <c r="G714" s="40"/>
      <c r="H714" s="40"/>
      <c r="I714" s="136"/>
      <c r="J714" s="40"/>
      <c r="K714" s="40"/>
      <c r="L714" s="44"/>
      <c r="M714" s="227"/>
      <c r="N714" s="84"/>
      <c r="O714" s="84"/>
      <c r="P714" s="84"/>
      <c r="Q714" s="84"/>
      <c r="R714" s="84"/>
      <c r="S714" s="84"/>
      <c r="T714" s="85"/>
      <c r="AT714" s="18" t="s">
        <v>125</v>
      </c>
      <c r="AU714" s="18" t="s">
        <v>82</v>
      </c>
    </row>
    <row r="715" s="14" customFormat="1">
      <c r="B715" s="250"/>
      <c r="C715" s="251"/>
      <c r="D715" s="225" t="s">
        <v>127</v>
      </c>
      <c r="E715" s="252" t="s">
        <v>19</v>
      </c>
      <c r="F715" s="253" t="s">
        <v>967</v>
      </c>
      <c r="G715" s="251"/>
      <c r="H715" s="252" t="s">
        <v>19</v>
      </c>
      <c r="I715" s="254"/>
      <c r="J715" s="251"/>
      <c r="K715" s="251"/>
      <c r="L715" s="255"/>
      <c r="M715" s="256"/>
      <c r="N715" s="257"/>
      <c r="O715" s="257"/>
      <c r="P715" s="257"/>
      <c r="Q715" s="257"/>
      <c r="R715" s="257"/>
      <c r="S715" s="257"/>
      <c r="T715" s="258"/>
      <c r="AT715" s="259" t="s">
        <v>127</v>
      </c>
      <c r="AU715" s="259" t="s">
        <v>82</v>
      </c>
      <c r="AV715" s="14" t="s">
        <v>80</v>
      </c>
      <c r="AW715" s="14" t="s">
        <v>34</v>
      </c>
      <c r="AX715" s="14" t="s">
        <v>73</v>
      </c>
      <c r="AY715" s="259" t="s">
        <v>116</v>
      </c>
    </row>
    <row r="716" s="12" customFormat="1">
      <c r="B716" s="228"/>
      <c r="C716" s="229"/>
      <c r="D716" s="225" t="s">
        <v>127</v>
      </c>
      <c r="E716" s="230" t="s">
        <v>19</v>
      </c>
      <c r="F716" s="231" t="s">
        <v>968</v>
      </c>
      <c r="G716" s="229"/>
      <c r="H716" s="232">
        <v>123.999</v>
      </c>
      <c r="I716" s="233"/>
      <c r="J716" s="229"/>
      <c r="K716" s="229"/>
      <c r="L716" s="234"/>
      <c r="M716" s="235"/>
      <c r="N716" s="236"/>
      <c r="O716" s="236"/>
      <c r="P716" s="236"/>
      <c r="Q716" s="236"/>
      <c r="R716" s="236"/>
      <c r="S716" s="236"/>
      <c r="T716" s="237"/>
      <c r="AT716" s="238" t="s">
        <v>127</v>
      </c>
      <c r="AU716" s="238" t="s">
        <v>82</v>
      </c>
      <c r="AV716" s="12" t="s">
        <v>82</v>
      </c>
      <c r="AW716" s="12" t="s">
        <v>34</v>
      </c>
      <c r="AX716" s="12" t="s">
        <v>80</v>
      </c>
      <c r="AY716" s="238" t="s">
        <v>116</v>
      </c>
    </row>
    <row r="717" s="1" customFormat="1" ht="24" customHeight="1">
      <c r="B717" s="39"/>
      <c r="C717" s="212" t="s">
        <v>969</v>
      </c>
      <c r="D717" s="212" t="s">
        <v>118</v>
      </c>
      <c r="E717" s="213" t="s">
        <v>970</v>
      </c>
      <c r="F717" s="214" t="s">
        <v>971</v>
      </c>
      <c r="G717" s="215" t="s">
        <v>355</v>
      </c>
      <c r="H717" s="216">
        <v>256.70999999999998</v>
      </c>
      <c r="I717" s="217"/>
      <c r="J717" s="218">
        <f>ROUND(I717*H717,2)</f>
        <v>0</v>
      </c>
      <c r="K717" s="214" t="s">
        <v>122</v>
      </c>
      <c r="L717" s="44"/>
      <c r="M717" s="219" t="s">
        <v>19</v>
      </c>
      <c r="N717" s="220" t="s">
        <v>44</v>
      </c>
      <c r="O717" s="84"/>
      <c r="P717" s="221">
        <f>O717*H717</f>
        <v>0</v>
      </c>
      <c r="Q717" s="221">
        <v>0</v>
      </c>
      <c r="R717" s="221">
        <f>Q717*H717</f>
        <v>0</v>
      </c>
      <c r="S717" s="221">
        <v>0</v>
      </c>
      <c r="T717" s="222">
        <f>S717*H717</f>
        <v>0</v>
      </c>
      <c r="AR717" s="223" t="s">
        <v>123</v>
      </c>
      <c r="AT717" s="223" t="s">
        <v>118</v>
      </c>
      <c r="AU717" s="223" t="s">
        <v>82</v>
      </c>
      <c r="AY717" s="18" t="s">
        <v>116</v>
      </c>
      <c r="BE717" s="224">
        <f>IF(N717="základní",J717,0)</f>
        <v>0</v>
      </c>
      <c r="BF717" s="224">
        <f>IF(N717="snížená",J717,0)</f>
        <v>0</v>
      </c>
      <c r="BG717" s="224">
        <f>IF(N717="zákl. přenesená",J717,0)</f>
        <v>0</v>
      </c>
      <c r="BH717" s="224">
        <f>IF(N717="sníž. přenesená",J717,0)</f>
        <v>0</v>
      </c>
      <c r="BI717" s="224">
        <f>IF(N717="nulová",J717,0)</f>
        <v>0</v>
      </c>
      <c r="BJ717" s="18" t="s">
        <v>80</v>
      </c>
      <c r="BK717" s="224">
        <f>ROUND(I717*H717,2)</f>
        <v>0</v>
      </c>
      <c r="BL717" s="18" t="s">
        <v>123</v>
      </c>
      <c r="BM717" s="223" t="s">
        <v>972</v>
      </c>
    </row>
    <row r="718" s="1" customFormat="1">
      <c r="B718" s="39"/>
      <c r="C718" s="40"/>
      <c r="D718" s="225" t="s">
        <v>125</v>
      </c>
      <c r="E718" s="40"/>
      <c r="F718" s="226" t="s">
        <v>961</v>
      </c>
      <c r="G718" s="40"/>
      <c r="H718" s="40"/>
      <c r="I718" s="136"/>
      <c r="J718" s="40"/>
      <c r="K718" s="40"/>
      <c r="L718" s="44"/>
      <c r="M718" s="227"/>
      <c r="N718" s="84"/>
      <c r="O718" s="84"/>
      <c r="P718" s="84"/>
      <c r="Q718" s="84"/>
      <c r="R718" s="84"/>
      <c r="S718" s="84"/>
      <c r="T718" s="85"/>
      <c r="AT718" s="18" t="s">
        <v>125</v>
      </c>
      <c r="AU718" s="18" t="s">
        <v>82</v>
      </c>
    </row>
    <row r="719" s="14" customFormat="1">
      <c r="B719" s="250"/>
      <c r="C719" s="251"/>
      <c r="D719" s="225" t="s">
        <v>127</v>
      </c>
      <c r="E719" s="252" t="s">
        <v>19</v>
      </c>
      <c r="F719" s="253" t="s">
        <v>973</v>
      </c>
      <c r="G719" s="251"/>
      <c r="H719" s="252" t="s">
        <v>19</v>
      </c>
      <c r="I719" s="254"/>
      <c r="J719" s="251"/>
      <c r="K719" s="251"/>
      <c r="L719" s="255"/>
      <c r="M719" s="256"/>
      <c r="N719" s="257"/>
      <c r="O719" s="257"/>
      <c r="P719" s="257"/>
      <c r="Q719" s="257"/>
      <c r="R719" s="257"/>
      <c r="S719" s="257"/>
      <c r="T719" s="258"/>
      <c r="AT719" s="259" t="s">
        <v>127</v>
      </c>
      <c r="AU719" s="259" t="s">
        <v>82</v>
      </c>
      <c r="AV719" s="14" t="s">
        <v>80</v>
      </c>
      <c r="AW719" s="14" t="s">
        <v>34</v>
      </c>
      <c r="AX719" s="14" t="s">
        <v>73</v>
      </c>
      <c r="AY719" s="259" t="s">
        <v>116</v>
      </c>
    </row>
    <row r="720" s="12" customFormat="1">
      <c r="B720" s="228"/>
      <c r="C720" s="229"/>
      <c r="D720" s="225" t="s">
        <v>127</v>
      </c>
      <c r="E720" s="230" t="s">
        <v>19</v>
      </c>
      <c r="F720" s="231" t="s">
        <v>974</v>
      </c>
      <c r="G720" s="229"/>
      <c r="H720" s="232">
        <v>256.70999999999998</v>
      </c>
      <c r="I720" s="233"/>
      <c r="J720" s="229"/>
      <c r="K720" s="229"/>
      <c r="L720" s="234"/>
      <c r="M720" s="235"/>
      <c r="N720" s="236"/>
      <c r="O720" s="236"/>
      <c r="P720" s="236"/>
      <c r="Q720" s="236"/>
      <c r="R720" s="236"/>
      <c r="S720" s="236"/>
      <c r="T720" s="237"/>
      <c r="AT720" s="238" t="s">
        <v>127</v>
      </c>
      <c r="AU720" s="238" t="s">
        <v>82</v>
      </c>
      <c r="AV720" s="12" t="s">
        <v>82</v>
      </c>
      <c r="AW720" s="12" t="s">
        <v>34</v>
      </c>
      <c r="AX720" s="12" t="s">
        <v>80</v>
      </c>
      <c r="AY720" s="238" t="s">
        <v>116</v>
      </c>
    </row>
    <row r="721" s="11" customFormat="1" ht="22.8" customHeight="1">
      <c r="B721" s="196"/>
      <c r="C721" s="197"/>
      <c r="D721" s="198" t="s">
        <v>72</v>
      </c>
      <c r="E721" s="210" t="s">
        <v>975</v>
      </c>
      <c r="F721" s="210" t="s">
        <v>976</v>
      </c>
      <c r="G721" s="197"/>
      <c r="H721" s="197"/>
      <c r="I721" s="200"/>
      <c r="J721" s="211">
        <f>BK721</f>
        <v>0</v>
      </c>
      <c r="K721" s="197"/>
      <c r="L721" s="202"/>
      <c r="M721" s="203"/>
      <c r="N721" s="204"/>
      <c r="O721" s="204"/>
      <c r="P721" s="205">
        <f>SUM(P722:P723)</f>
        <v>0</v>
      </c>
      <c r="Q721" s="204"/>
      <c r="R721" s="205">
        <f>SUM(R722:R723)</f>
        <v>0</v>
      </c>
      <c r="S721" s="204"/>
      <c r="T721" s="206">
        <f>SUM(T722:T723)</f>
        <v>0</v>
      </c>
      <c r="AR721" s="207" t="s">
        <v>80</v>
      </c>
      <c r="AT721" s="208" t="s">
        <v>72</v>
      </c>
      <c r="AU721" s="208" t="s">
        <v>80</v>
      </c>
      <c r="AY721" s="207" t="s">
        <v>116</v>
      </c>
      <c r="BK721" s="209">
        <f>SUM(BK722:BK723)</f>
        <v>0</v>
      </c>
    </row>
    <row r="722" s="1" customFormat="1" ht="24" customHeight="1">
      <c r="B722" s="39"/>
      <c r="C722" s="212" t="s">
        <v>977</v>
      </c>
      <c r="D722" s="212" t="s">
        <v>118</v>
      </c>
      <c r="E722" s="213" t="s">
        <v>978</v>
      </c>
      <c r="F722" s="214" t="s">
        <v>979</v>
      </c>
      <c r="G722" s="215" t="s">
        <v>355</v>
      </c>
      <c r="H722" s="216">
        <v>1237.326</v>
      </c>
      <c r="I722" s="217"/>
      <c r="J722" s="218">
        <f>ROUND(I722*H722,2)</f>
        <v>0</v>
      </c>
      <c r="K722" s="214" t="s">
        <v>122</v>
      </c>
      <c r="L722" s="44"/>
      <c r="M722" s="219" t="s">
        <v>19</v>
      </c>
      <c r="N722" s="220" t="s">
        <v>44</v>
      </c>
      <c r="O722" s="84"/>
      <c r="P722" s="221">
        <f>O722*H722</f>
        <v>0</v>
      </c>
      <c r="Q722" s="221">
        <v>0</v>
      </c>
      <c r="R722" s="221">
        <f>Q722*H722</f>
        <v>0</v>
      </c>
      <c r="S722" s="221">
        <v>0</v>
      </c>
      <c r="T722" s="222">
        <f>S722*H722</f>
        <v>0</v>
      </c>
      <c r="AR722" s="223" t="s">
        <v>123</v>
      </c>
      <c r="AT722" s="223" t="s">
        <v>118</v>
      </c>
      <c r="AU722" s="223" t="s">
        <v>82</v>
      </c>
      <c r="AY722" s="18" t="s">
        <v>116</v>
      </c>
      <c r="BE722" s="224">
        <f>IF(N722="základní",J722,0)</f>
        <v>0</v>
      </c>
      <c r="BF722" s="224">
        <f>IF(N722="snížená",J722,0)</f>
        <v>0</v>
      </c>
      <c r="BG722" s="224">
        <f>IF(N722="zákl. přenesená",J722,0)</f>
        <v>0</v>
      </c>
      <c r="BH722" s="224">
        <f>IF(N722="sníž. přenesená",J722,0)</f>
        <v>0</v>
      </c>
      <c r="BI722" s="224">
        <f>IF(N722="nulová",J722,0)</f>
        <v>0</v>
      </c>
      <c r="BJ722" s="18" t="s">
        <v>80</v>
      </c>
      <c r="BK722" s="224">
        <f>ROUND(I722*H722,2)</f>
        <v>0</v>
      </c>
      <c r="BL722" s="18" t="s">
        <v>123</v>
      </c>
      <c r="BM722" s="223" t="s">
        <v>980</v>
      </c>
    </row>
    <row r="723" s="1" customFormat="1">
      <c r="B723" s="39"/>
      <c r="C723" s="40"/>
      <c r="D723" s="225" t="s">
        <v>125</v>
      </c>
      <c r="E723" s="40"/>
      <c r="F723" s="226" t="s">
        <v>981</v>
      </c>
      <c r="G723" s="40"/>
      <c r="H723" s="40"/>
      <c r="I723" s="136"/>
      <c r="J723" s="40"/>
      <c r="K723" s="40"/>
      <c r="L723" s="44"/>
      <c r="M723" s="281"/>
      <c r="N723" s="282"/>
      <c r="O723" s="282"/>
      <c r="P723" s="282"/>
      <c r="Q723" s="282"/>
      <c r="R723" s="282"/>
      <c r="S723" s="282"/>
      <c r="T723" s="283"/>
      <c r="AT723" s="18" t="s">
        <v>125</v>
      </c>
      <c r="AU723" s="18" t="s">
        <v>82</v>
      </c>
    </row>
    <row r="724" s="1" customFormat="1" ht="6.96" customHeight="1">
      <c r="B724" s="59"/>
      <c r="C724" s="60"/>
      <c r="D724" s="60"/>
      <c r="E724" s="60"/>
      <c r="F724" s="60"/>
      <c r="G724" s="60"/>
      <c r="H724" s="60"/>
      <c r="I724" s="162"/>
      <c r="J724" s="60"/>
      <c r="K724" s="60"/>
      <c r="L724" s="44"/>
    </row>
  </sheetData>
  <sheetProtection sheet="1" autoFilter="0" formatColumns="0" formatRows="0" objects="1" scenarios="1" spinCount="100000" saltValue="C8aBpERvcGOzFu2bsNDqGSZtpv9+mSqhXJex6TIiQclUIRqL0hjP0NR/N9tOvwrd4fuDm2t0dSRWS6xIRQol6w==" hashValue="cUQg3IQHJpA7ocUXGuU+kOjbBOLVVeawovKdJ1MQepblCh/lOcvOsp7P8ddH1G2jjehVdtQbrwCzRjYxowh2Qg==" algorithmName="SHA-512" password="CC35"/>
  <autoFilter ref="C86:K72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8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85</v>
      </c>
    </row>
    <row r="3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82</v>
      </c>
    </row>
    <row r="4" ht="24.96" customHeight="1">
      <c r="B4" s="21"/>
      <c r="D4" s="132" t="s">
        <v>86</v>
      </c>
      <c r="L4" s="21"/>
      <c r="M4" s="133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34" t="s">
        <v>16</v>
      </c>
      <c r="L6" s="21"/>
    </row>
    <row r="7" ht="16.5" customHeight="1">
      <c r="B7" s="21"/>
      <c r="E7" s="135" t="str">
        <f>'Rekapitulace stavby'!K6</f>
        <v>Vodovod Zdislavice</v>
      </c>
      <c r="F7" s="134"/>
      <c r="G7" s="134"/>
      <c r="H7" s="134"/>
      <c r="L7" s="21"/>
    </row>
    <row r="8" s="1" customFormat="1" ht="12" customHeight="1">
      <c r="B8" s="44"/>
      <c r="D8" s="134" t="s">
        <v>87</v>
      </c>
      <c r="I8" s="136"/>
      <c r="L8" s="44"/>
    </row>
    <row r="9" s="1" customFormat="1" ht="36.96" customHeight="1">
      <c r="B9" s="44"/>
      <c r="E9" s="137" t="s">
        <v>982</v>
      </c>
      <c r="F9" s="1"/>
      <c r="G9" s="1"/>
      <c r="H9" s="1"/>
      <c r="I9" s="136"/>
      <c r="L9" s="44"/>
    </row>
    <row r="10" s="1" customFormat="1">
      <c r="B10" s="44"/>
      <c r="I10" s="136"/>
      <c r="L10" s="44"/>
    </row>
    <row r="11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4. 11. 2019</v>
      </c>
      <c r="L12" s="44"/>
    </row>
    <row r="13" s="1" customFormat="1" ht="10.8" customHeight="1">
      <c r="B13" s="44"/>
      <c r="I13" s="136"/>
      <c r="L13" s="44"/>
    </row>
    <row r="14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="1" customFormat="1" ht="6.96" customHeight="1">
      <c r="B16" s="44"/>
      <c r="I16" s="136"/>
      <c r="L16" s="44"/>
    </row>
    <row r="17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36"/>
      <c r="L19" s="44"/>
    </row>
    <row r="20" s="1" customFormat="1" ht="12" customHeight="1">
      <c r="B20" s="44"/>
      <c r="D20" s="134" t="s">
        <v>31</v>
      </c>
      <c r="I20" s="139" t="s">
        <v>26</v>
      </c>
      <c r="J20" s="138" t="s">
        <v>32</v>
      </c>
      <c r="L20" s="44"/>
    </row>
    <row r="21" s="1" customFormat="1" ht="18" customHeight="1">
      <c r="B21" s="44"/>
      <c r="E21" s="138" t="s">
        <v>33</v>
      </c>
      <c r="I21" s="139" t="s">
        <v>28</v>
      </c>
      <c r="J21" s="138" t="s">
        <v>19</v>
      </c>
      <c r="L21" s="44"/>
    </row>
    <row r="22" s="1" customFormat="1" ht="6.96" customHeight="1">
      <c r="B22" s="44"/>
      <c r="I22" s="136"/>
      <c r="L22" s="44"/>
    </row>
    <row r="23" s="1" customFormat="1" ht="12" customHeight="1">
      <c r="B23" s="44"/>
      <c r="D23" s="134" t="s">
        <v>35</v>
      </c>
      <c r="I23" s="139" t="s">
        <v>26</v>
      </c>
      <c r="J23" s="138" t="str">
        <f>IF('Rekapitulace stavby'!AN19="","",'Rekapitulace stavby'!AN19)</f>
        <v/>
      </c>
      <c r="L23" s="44"/>
    </row>
    <row r="24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="1" customFormat="1" ht="6.96" customHeight="1">
      <c r="B25" s="44"/>
      <c r="I25" s="136"/>
      <c r="L25" s="44"/>
    </row>
    <row r="26" s="1" customFormat="1" ht="12" customHeight="1">
      <c r="B26" s="44"/>
      <c r="D26" s="134" t="s">
        <v>37</v>
      </c>
      <c r="I26" s="136"/>
      <c r="L26" s="44"/>
    </row>
    <row r="27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="1" customFormat="1" ht="6.96" customHeight="1">
      <c r="B28" s="44"/>
      <c r="I28" s="136"/>
      <c r="L28" s="44"/>
    </row>
    <row r="29" s="1" customFormat="1" ht="6.96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="1" customFormat="1" ht="25.44" customHeight="1">
      <c r="B30" s="44"/>
      <c r="D30" s="145" t="s">
        <v>39</v>
      </c>
      <c r="I30" s="136"/>
      <c r="J30" s="146">
        <f>ROUND(J81, 2)</f>
        <v>0</v>
      </c>
      <c r="L30" s="44"/>
    </row>
    <row r="31" s="1" customFormat="1" ht="6.96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="1" customFormat="1" ht="14.4" customHeight="1">
      <c r="B32" s="44"/>
      <c r="F32" s="147" t="s">
        <v>41</v>
      </c>
      <c r="I32" s="148" t="s">
        <v>40</v>
      </c>
      <c r="J32" s="147" t="s">
        <v>42</v>
      </c>
      <c r="L32" s="44"/>
    </row>
    <row r="33" s="1" customFormat="1" ht="14.4" customHeight="1">
      <c r="B33" s="44"/>
      <c r="D33" s="149" t="s">
        <v>43</v>
      </c>
      <c r="E33" s="134" t="s">
        <v>44</v>
      </c>
      <c r="F33" s="150">
        <f>ROUND((SUM(BE81:BE132)),  2)</f>
        <v>0</v>
      </c>
      <c r="I33" s="151">
        <v>0.20999999999999999</v>
      </c>
      <c r="J33" s="150">
        <f>ROUND(((SUM(BE81:BE132))*I33),  2)</f>
        <v>0</v>
      </c>
      <c r="L33" s="44"/>
    </row>
    <row r="34" s="1" customFormat="1" ht="14.4" customHeight="1">
      <c r="B34" s="44"/>
      <c r="E34" s="134" t="s">
        <v>45</v>
      </c>
      <c r="F34" s="150">
        <f>ROUND((SUM(BF81:BF132)),  2)</f>
        <v>0</v>
      </c>
      <c r="I34" s="151">
        <v>0.14999999999999999</v>
      </c>
      <c r="J34" s="150">
        <f>ROUND(((SUM(BF81:BF132))*I34),  2)</f>
        <v>0</v>
      </c>
      <c r="L34" s="44"/>
    </row>
    <row r="35" hidden="1" s="1" customFormat="1" ht="14.4" customHeight="1">
      <c r="B35" s="44"/>
      <c r="E35" s="134" t="s">
        <v>46</v>
      </c>
      <c r="F35" s="150">
        <f>ROUND((SUM(BG81:BG132)),  2)</f>
        <v>0</v>
      </c>
      <c r="I35" s="151">
        <v>0.20999999999999999</v>
      </c>
      <c r="J35" s="150">
        <f>0</f>
        <v>0</v>
      </c>
      <c r="L35" s="44"/>
    </row>
    <row r="36" hidden="1" s="1" customFormat="1" ht="14.4" customHeight="1">
      <c r="B36" s="44"/>
      <c r="E36" s="134" t="s">
        <v>47</v>
      </c>
      <c r="F36" s="150">
        <f>ROUND((SUM(BH81:BH132)),  2)</f>
        <v>0</v>
      </c>
      <c r="I36" s="151">
        <v>0.14999999999999999</v>
      </c>
      <c r="J36" s="150">
        <f>0</f>
        <v>0</v>
      </c>
      <c r="L36" s="44"/>
    </row>
    <row r="37" hidden="1" s="1" customFormat="1" ht="14.4" customHeight="1">
      <c r="B37" s="44"/>
      <c r="E37" s="134" t="s">
        <v>48</v>
      </c>
      <c r="F37" s="150">
        <f>ROUND((SUM(BI81:BI132)),  2)</f>
        <v>0</v>
      </c>
      <c r="I37" s="151">
        <v>0</v>
      </c>
      <c r="J37" s="150">
        <f>0</f>
        <v>0</v>
      </c>
      <c r="L37" s="44"/>
    </row>
    <row r="38" s="1" customFormat="1" ht="6.96" customHeight="1">
      <c r="B38" s="44"/>
      <c r="I38" s="136"/>
      <c r="L38" s="44"/>
    </row>
    <row r="39" s="1" customFormat="1" ht="25.44" customHeight="1">
      <c r="B39" s="44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7"/>
      <c r="J39" s="158">
        <f>SUM(J30:J37)</f>
        <v>0</v>
      </c>
      <c r="K39" s="159"/>
      <c r="L39" s="44"/>
    </row>
    <row r="40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="1" customFormat="1" ht="6.96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="1" customFormat="1" ht="24.96" customHeight="1">
      <c r="B45" s="39"/>
      <c r="C45" s="24" t="s">
        <v>89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="1" customFormat="1" ht="16.5" customHeight="1">
      <c r="B48" s="39"/>
      <c r="C48" s="40"/>
      <c r="D48" s="40"/>
      <c r="E48" s="166" t="str">
        <f>E7</f>
        <v>Vodovod Zdislavice</v>
      </c>
      <c r="F48" s="33"/>
      <c r="G48" s="33"/>
      <c r="H48" s="33"/>
      <c r="I48" s="136"/>
      <c r="J48" s="40"/>
      <c r="K48" s="40"/>
      <c r="L48" s="44"/>
    </row>
    <row r="49" s="1" customFormat="1" ht="12" customHeight="1">
      <c r="B49" s="39"/>
      <c r="C49" s="33" t="s">
        <v>87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="1" customFormat="1" ht="16.5" customHeight="1"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136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Zdislavice</v>
      </c>
      <c r="G52" s="40"/>
      <c r="H52" s="40"/>
      <c r="I52" s="139" t="s">
        <v>23</v>
      </c>
      <c r="J52" s="72" t="str">
        <f>IF(J12="","",J12)</f>
        <v>4. 11. 2019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="1" customFormat="1" ht="15.15" customHeight="1">
      <c r="B54" s="39"/>
      <c r="C54" s="33" t="s">
        <v>25</v>
      </c>
      <c r="D54" s="40"/>
      <c r="E54" s="40"/>
      <c r="F54" s="28" t="str">
        <f>E15</f>
        <v>Městys Zdislavice</v>
      </c>
      <c r="G54" s="40"/>
      <c r="H54" s="40"/>
      <c r="I54" s="139" t="s">
        <v>31</v>
      </c>
      <c r="J54" s="37" t="str">
        <f>E21</f>
        <v>VK CAD s.r.o.</v>
      </c>
      <c r="K54" s="40"/>
      <c r="L54" s="44"/>
    </row>
    <row r="55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35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="1" customFormat="1" ht="29.28" customHeight="1">
      <c r="B57" s="39"/>
      <c r="C57" s="167" t="s">
        <v>90</v>
      </c>
      <c r="D57" s="168"/>
      <c r="E57" s="168"/>
      <c r="F57" s="168"/>
      <c r="G57" s="168"/>
      <c r="H57" s="168"/>
      <c r="I57" s="169"/>
      <c r="J57" s="170" t="s">
        <v>91</v>
      </c>
      <c r="K57" s="168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="1" customFormat="1" ht="22.8" customHeight="1">
      <c r="B59" s="39"/>
      <c r="C59" s="171" t="s">
        <v>71</v>
      </c>
      <c r="D59" s="40"/>
      <c r="E59" s="40"/>
      <c r="F59" s="40"/>
      <c r="G59" s="40"/>
      <c r="H59" s="40"/>
      <c r="I59" s="136"/>
      <c r="J59" s="102">
        <f>J81</f>
        <v>0</v>
      </c>
      <c r="K59" s="40"/>
      <c r="L59" s="44"/>
      <c r="AU59" s="18" t="s">
        <v>92</v>
      </c>
    </row>
    <row r="60" s="8" customFormat="1" ht="24.96" customHeight="1">
      <c r="B60" s="172"/>
      <c r="C60" s="173"/>
      <c r="D60" s="174" t="s">
        <v>983</v>
      </c>
      <c r="E60" s="175"/>
      <c r="F60" s="175"/>
      <c r="G60" s="175"/>
      <c r="H60" s="175"/>
      <c r="I60" s="176"/>
      <c r="J60" s="177">
        <f>J82</f>
        <v>0</v>
      </c>
      <c r="K60" s="173"/>
      <c r="L60" s="178"/>
    </row>
    <row r="61" s="9" customFormat="1" ht="19.92" customHeight="1">
      <c r="B61" s="179"/>
      <c r="C61" s="180"/>
      <c r="D61" s="181" t="s">
        <v>984</v>
      </c>
      <c r="E61" s="182"/>
      <c r="F61" s="182"/>
      <c r="G61" s="182"/>
      <c r="H61" s="182"/>
      <c r="I61" s="183"/>
      <c r="J61" s="184">
        <f>J83</f>
        <v>0</v>
      </c>
      <c r="K61" s="180"/>
      <c r="L61" s="185"/>
    </row>
    <row r="62" s="1" customFormat="1" ht="21.84" customHeight="1">
      <c r="B62" s="39"/>
      <c r="C62" s="40"/>
      <c r="D62" s="40"/>
      <c r="E62" s="40"/>
      <c r="F62" s="40"/>
      <c r="G62" s="40"/>
      <c r="H62" s="40"/>
      <c r="I62" s="136"/>
      <c r="J62" s="40"/>
      <c r="K62" s="40"/>
      <c r="L62" s="44"/>
    </row>
    <row r="63" s="1" customFormat="1" ht="6.96" customHeight="1">
      <c r="B63" s="59"/>
      <c r="C63" s="60"/>
      <c r="D63" s="60"/>
      <c r="E63" s="60"/>
      <c r="F63" s="60"/>
      <c r="G63" s="60"/>
      <c r="H63" s="60"/>
      <c r="I63" s="162"/>
      <c r="J63" s="60"/>
      <c r="K63" s="60"/>
      <c r="L63" s="44"/>
    </row>
    <row r="67" s="1" customFormat="1" ht="6.96" customHeight="1">
      <c r="B67" s="61"/>
      <c r="C67" s="62"/>
      <c r="D67" s="62"/>
      <c r="E67" s="62"/>
      <c r="F67" s="62"/>
      <c r="G67" s="62"/>
      <c r="H67" s="62"/>
      <c r="I67" s="165"/>
      <c r="J67" s="62"/>
      <c r="K67" s="62"/>
      <c r="L67" s="44"/>
    </row>
    <row r="68" s="1" customFormat="1" ht="24.96" customHeight="1">
      <c r="B68" s="39"/>
      <c r="C68" s="24" t="s">
        <v>101</v>
      </c>
      <c r="D68" s="40"/>
      <c r="E68" s="40"/>
      <c r="F68" s="40"/>
      <c r="G68" s="40"/>
      <c r="H68" s="40"/>
      <c r="I68" s="136"/>
      <c r="J68" s="40"/>
      <c r="K68" s="40"/>
      <c r="L68" s="44"/>
    </row>
    <row r="69" s="1" customFormat="1" ht="6.96" customHeight="1">
      <c r="B69" s="39"/>
      <c r="C69" s="40"/>
      <c r="D69" s="40"/>
      <c r="E69" s="40"/>
      <c r="F69" s="40"/>
      <c r="G69" s="40"/>
      <c r="H69" s="40"/>
      <c r="I69" s="136"/>
      <c r="J69" s="40"/>
      <c r="K69" s="40"/>
      <c r="L69" s="44"/>
    </row>
    <row r="70" s="1" customFormat="1" ht="12" customHeight="1">
      <c r="B70" s="39"/>
      <c r="C70" s="33" t="s">
        <v>16</v>
      </c>
      <c r="D70" s="40"/>
      <c r="E70" s="40"/>
      <c r="F70" s="40"/>
      <c r="G70" s="40"/>
      <c r="H70" s="40"/>
      <c r="I70" s="136"/>
      <c r="J70" s="40"/>
      <c r="K70" s="40"/>
      <c r="L70" s="44"/>
    </row>
    <row r="71" s="1" customFormat="1" ht="16.5" customHeight="1">
      <c r="B71" s="39"/>
      <c r="C71" s="40"/>
      <c r="D71" s="40"/>
      <c r="E71" s="166" t="str">
        <f>E7</f>
        <v>Vodovod Zdislavice</v>
      </c>
      <c r="F71" s="33"/>
      <c r="G71" s="33"/>
      <c r="H71" s="33"/>
      <c r="I71" s="136"/>
      <c r="J71" s="40"/>
      <c r="K71" s="40"/>
      <c r="L71" s="44"/>
    </row>
    <row r="72" s="1" customFormat="1" ht="12" customHeight="1">
      <c r="B72" s="39"/>
      <c r="C72" s="33" t="s">
        <v>87</v>
      </c>
      <c r="D72" s="40"/>
      <c r="E72" s="40"/>
      <c r="F72" s="40"/>
      <c r="G72" s="40"/>
      <c r="H72" s="40"/>
      <c r="I72" s="136"/>
      <c r="J72" s="40"/>
      <c r="K72" s="40"/>
      <c r="L72" s="44"/>
    </row>
    <row r="73" s="1" customFormat="1" ht="16.5" customHeight="1">
      <c r="B73" s="39"/>
      <c r="C73" s="40"/>
      <c r="D73" s="40"/>
      <c r="E73" s="69" t="str">
        <f>E9</f>
        <v>VON - Vedlejší a ostatní náklady</v>
      </c>
      <c r="F73" s="40"/>
      <c r="G73" s="40"/>
      <c r="H73" s="40"/>
      <c r="I73" s="136"/>
      <c r="J73" s="40"/>
      <c r="K73" s="40"/>
      <c r="L73" s="44"/>
    </row>
    <row r="74" s="1" customFormat="1" ht="6.96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="1" customFormat="1" ht="12" customHeight="1">
      <c r="B75" s="39"/>
      <c r="C75" s="33" t="s">
        <v>21</v>
      </c>
      <c r="D75" s="40"/>
      <c r="E75" s="40"/>
      <c r="F75" s="28" t="str">
        <f>F12</f>
        <v>Zdislavice</v>
      </c>
      <c r="G75" s="40"/>
      <c r="H75" s="40"/>
      <c r="I75" s="139" t="s">
        <v>23</v>
      </c>
      <c r="J75" s="72" t="str">
        <f>IF(J12="","",J12)</f>
        <v>4. 11. 2019</v>
      </c>
      <c r="K75" s="40"/>
      <c r="L75" s="44"/>
    </row>
    <row r="76" s="1" customFormat="1" ht="6.96" customHeight="1">
      <c r="B76" s="39"/>
      <c r="C76" s="40"/>
      <c r="D76" s="40"/>
      <c r="E76" s="40"/>
      <c r="F76" s="40"/>
      <c r="G76" s="40"/>
      <c r="H76" s="40"/>
      <c r="I76" s="136"/>
      <c r="J76" s="40"/>
      <c r="K76" s="40"/>
      <c r="L76" s="44"/>
    </row>
    <row r="77" s="1" customFormat="1" ht="15.15" customHeight="1">
      <c r="B77" s="39"/>
      <c r="C77" s="33" t="s">
        <v>25</v>
      </c>
      <c r="D77" s="40"/>
      <c r="E77" s="40"/>
      <c r="F77" s="28" t="str">
        <f>E15</f>
        <v>Městys Zdislavice</v>
      </c>
      <c r="G77" s="40"/>
      <c r="H77" s="40"/>
      <c r="I77" s="139" t="s">
        <v>31</v>
      </c>
      <c r="J77" s="37" t="str">
        <f>E21</f>
        <v>VK CAD s.r.o.</v>
      </c>
      <c r="K77" s="40"/>
      <c r="L77" s="44"/>
    </row>
    <row r="78" s="1" customFormat="1" ht="15.15" customHeight="1">
      <c r="B78" s="39"/>
      <c r="C78" s="33" t="s">
        <v>29</v>
      </c>
      <c r="D78" s="40"/>
      <c r="E78" s="40"/>
      <c r="F78" s="28" t="str">
        <f>IF(E18="","",E18)</f>
        <v>Vyplň údaj</v>
      </c>
      <c r="G78" s="40"/>
      <c r="H78" s="40"/>
      <c r="I78" s="139" t="s">
        <v>35</v>
      </c>
      <c r="J78" s="37" t="str">
        <f>E24</f>
        <v xml:space="preserve"> </v>
      </c>
      <c r="K78" s="40"/>
      <c r="L78" s="44"/>
    </row>
    <row r="79" s="1" customFormat="1" ht="10.32" customHeight="1">
      <c r="B79" s="39"/>
      <c r="C79" s="40"/>
      <c r="D79" s="40"/>
      <c r="E79" s="40"/>
      <c r="F79" s="40"/>
      <c r="G79" s="40"/>
      <c r="H79" s="40"/>
      <c r="I79" s="136"/>
      <c r="J79" s="40"/>
      <c r="K79" s="40"/>
      <c r="L79" s="44"/>
    </row>
    <row r="80" s="10" customFormat="1" ht="29.28" customHeight="1">
      <c r="B80" s="186"/>
      <c r="C80" s="187" t="s">
        <v>102</v>
      </c>
      <c r="D80" s="188" t="s">
        <v>58</v>
      </c>
      <c r="E80" s="188" t="s">
        <v>54</v>
      </c>
      <c r="F80" s="188" t="s">
        <v>55</v>
      </c>
      <c r="G80" s="188" t="s">
        <v>103</v>
      </c>
      <c r="H80" s="188" t="s">
        <v>104</v>
      </c>
      <c r="I80" s="189" t="s">
        <v>105</v>
      </c>
      <c r="J80" s="188" t="s">
        <v>91</v>
      </c>
      <c r="K80" s="190" t="s">
        <v>106</v>
      </c>
      <c r="L80" s="191"/>
      <c r="M80" s="92" t="s">
        <v>19</v>
      </c>
      <c r="N80" s="93" t="s">
        <v>43</v>
      </c>
      <c r="O80" s="93" t="s">
        <v>107</v>
      </c>
      <c r="P80" s="93" t="s">
        <v>108</v>
      </c>
      <c r="Q80" s="93" t="s">
        <v>109</v>
      </c>
      <c r="R80" s="93" t="s">
        <v>110</v>
      </c>
      <c r="S80" s="93" t="s">
        <v>111</v>
      </c>
      <c r="T80" s="94" t="s">
        <v>112</v>
      </c>
    </row>
    <row r="81" s="1" customFormat="1" ht="22.8" customHeight="1">
      <c r="B81" s="39"/>
      <c r="C81" s="99" t="s">
        <v>113</v>
      </c>
      <c r="D81" s="40"/>
      <c r="E81" s="40"/>
      <c r="F81" s="40"/>
      <c r="G81" s="40"/>
      <c r="H81" s="40"/>
      <c r="I81" s="136"/>
      <c r="J81" s="192">
        <f>BK81</f>
        <v>0</v>
      </c>
      <c r="K81" s="40"/>
      <c r="L81" s="44"/>
      <c r="M81" s="95"/>
      <c r="N81" s="96"/>
      <c r="O81" s="96"/>
      <c r="P81" s="193">
        <f>P82</f>
        <v>0</v>
      </c>
      <c r="Q81" s="96"/>
      <c r="R81" s="193">
        <f>R82</f>
        <v>0</v>
      </c>
      <c r="S81" s="96"/>
      <c r="T81" s="194">
        <f>T82</f>
        <v>0</v>
      </c>
      <c r="AT81" s="18" t="s">
        <v>72</v>
      </c>
      <c r="AU81" s="18" t="s">
        <v>92</v>
      </c>
      <c r="BK81" s="195">
        <f>BK82</f>
        <v>0</v>
      </c>
    </row>
    <row r="82" s="11" customFormat="1" ht="25.92" customHeight="1">
      <c r="B82" s="196"/>
      <c r="C82" s="197"/>
      <c r="D82" s="198" t="s">
        <v>72</v>
      </c>
      <c r="E82" s="199" t="s">
        <v>985</v>
      </c>
      <c r="F82" s="199" t="s">
        <v>986</v>
      </c>
      <c r="G82" s="197"/>
      <c r="H82" s="197"/>
      <c r="I82" s="200"/>
      <c r="J82" s="201">
        <f>BK82</f>
        <v>0</v>
      </c>
      <c r="K82" s="197"/>
      <c r="L82" s="202"/>
      <c r="M82" s="203"/>
      <c r="N82" s="204"/>
      <c r="O82" s="204"/>
      <c r="P82" s="205">
        <f>P83</f>
        <v>0</v>
      </c>
      <c r="Q82" s="204"/>
      <c r="R82" s="205">
        <f>R83</f>
        <v>0</v>
      </c>
      <c r="S82" s="204"/>
      <c r="T82" s="206">
        <f>T83</f>
        <v>0</v>
      </c>
      <c r="AR82" s="207" t="s">
        <v>80</v>
      </c>
      <c r="AT82" s="208" t="s">
        <v>72</v>
      </c>
      <c r="AU82" s="208" t="s">
        <v>73</v>
      </c>
      <c r="AY82" s="207" t="s">
        <v>116</v>
      </c>
      <c r="BK82" s="209">
        <f>BK83</f>
        <v>0</v>
      </c>
    </row>
    <row r="83" s="11" customFormat="1" ht="22.8" customHeight="1">
      <c r="B83" s="196"/>
      <c r="C83" s="197"/>
      <c r="D83" s="198" t="s">
        <v>72</v>
      </c>
      <c r="E83" s="210" t="s">
        <v>987</v>
      </c>
      <c r="F83" s="210" t="s">
        <v>988</v>
      </c>
      <c r="G83" s="197"/>
      <c r="H83" s="197"/>
      <c r="I83" s="200"/>
      <c r="J83" s="211">
        <f>BK83</f>
        <v>0</v>
      </c>
      <c r="K83" s="197"/>
      <c r="L83" s="202"/>
      <c r="M83" s="203"/>
      <c r="N83" s="204"/>
      <c r="O83" s="204"/>
      <c r="P83" s="205">
        <f>SUM(P84:P132)</f>
        <v>0</v>
      </c>
      <c r="Q83" s="204"/>
      <c r="R83" s="205">
        <f>SUM(R84:R132)</f>
        <v>0</v>
      </c>
      <c r="S83" s="204"/>
      <c r="T83" s="206">
        <f>SUM(T84:T132)</f>
        <v>0</v>
      </c>
      <c r="AR83" s="207" t="s">
        <v>80</v>
      </c>
      <c r="AT83" s="208" t="s">
        <v>72</v>
      </c>
      <c r="AU83" s="208" t="s">
        <v>80</v>
      </c>
      <c r="AY83" s="207" t="s">
        <v>116</v>
      </c>
      <c r="BK83" s="209">
        <f>SUM(BK84:BK132)</f>
        <v>0</v>
      </c>
    </row>
    <row r="84" s="1" customFormat="1" ht="16.5" customHeight="1">
      <c r="B84" s="39"/>
      <c r="C84" s="212" t="s">
        <v>80</v>
      </c>
      <c r="D84" s="212" t="s">
        <v>118</v>
      </c>
      <c r="E84" s="213" t="s">
        <v>989</v>
      </c>
      <c r="F84" s="214" t="s">
        <v>990</v>
      </c>
      <c r="G84" s="215" t="s">
        <v>855</v>
      </c>
      <c r="H84" s="216">
        <v>1</v>
      </c>
      <c r="I84" s="217"/>
      <c r="J84" s="218">
        <f>ROUND(I84*H84,2)</f>
        <v>0</v>
      </c>
      <c r="K84" s="214" t="s">
        <v>19</v>
      </c>
      <c r="L84" s="44"/>
      <c r="M84" s="219" t="s">
        <v>19</v>
      </c>
      <c r="N84" s="220" t="s">
        <v>44</v>
      </c>
      <c r="O84" s="84"/>
      <c r="P84" s="221">
        <f>O84*H84</f>
        <v>0</v>
      </c>
      <c r="Q84" s="221">
        <v>0</v>
      </c>
      <c r="R84" s="221">
        <f>Q84*H84</f>
        <v>0</v>
      </c>
      <c r="S84" s="221">
        <v>0</v>
      </c>
      <c r="T84" s="222">
        <f>S84*H84</f>
        <v>0</v>
      </c>
      <c r="AR84" s="223" t="s">
        <v>123</v>
      </c>
      <c r="AT84" s="223" t="s">
        <v>118</v>
      </c>
      <c r="AU84" s="223" t="s">
        <v>82</v>
      </c>
      <c r="AY84" s="18" t="s">
        <v>116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8" t="s">
        <v>80</v>
      </c>
      <c r="BK84" s="224">
        <f>ROUND(I84*H84,2)</f>
        <v>0</v>
      </c>
      <c r="BL84" s="18" t="s">
        <v>123</v>
      </c>
      <c r="BM84" s="223" t="s">
        <v>991</v>
      </c>
    </row>
    <row r="85" s="14" customFormat="1">
      <c r="B85" s="250"/>
      <c r="C85" s="251"/>
      <c r="D85" s="225" t="s">
        <v>127</v>
      </c>
      <c r="E85" s="252" t="s">
        <v>19</v>
      </c>
      <c r="F85" s="253" t="s">
        <v>992</v>
      </c>
      <c r="G85" s="251"/>
      <c r="H85" s="252" t="s">
        <v>19</v>
      </c>
      <c r="I85" s="254"/>
      <c r="J85" s="251"/>
      <c r="K85" s="251"/>
      <c r="L85" s="255"/>
      <c r="M85" s="256"/>
      <c r="N85" s="257"/>
      <c r="O85" s="257"/>
      <c r="P85" s="257"/>
      <c r="Q85" s="257"/>
      <c r="R85" s="257"/>
      <c r="S85" s="257"/>
      <c r="T85" s="258"/>
      <c r="AT85" s="259" t="s">
        <v>127</v>
      </c>
      <c r="AU85" s="259" t="s">
        <v>82</v>
      </c>
      <c r="AV85" s="14" t="s">
        <v>80</v>
      </c>
      <c r="AW85" s="14" t="s">
        <v>34</v>
      </c>
      <c r="AX85" s="14" t="s">
        <v>73</v>
      </c>
      <c r="AY85" s="259" t="s">
        <v>116</v>
      </c>
    </row>
    <row r="86" s="14" customFormat="1">
      <c r="B86" s="250"/>
      <c r="C86" s="251"/>
      <c r="D86" s="225" t="s">
        <v>127</v>
      </c>
      <c r="E86" s="252" t="s">
        <v>19</v>
      </c>
      <c r="F86" s="253" t="s">
        <v>993</v>
      </c>
      <c r="G86" s="251"/>
      <c r="H86" s="252" t="s">
        <v>19</v>
      </c>
      <c r="I86" s="254"/>
      <c r="J86" s="251"/>
      <c r="K86" s="251"/>
      <c r="L86" s="255"/>
      <c r="M86" s="256"/>
      <c r="N86" s="257"/>
      <c r="O86" s="257"/>
      <c r="P86" s="257"/>
      <c r="Q86" s="257"/>
      <c r="R86" s="257"/>
      <c r="S86" s="257"/>
      <c r="T86" s="258"/>
      <c r="AT86" s="259" t="s">
        <v>127</v>
      </c>
      <c r="AU86" s="259" t="s">
        <v>82</v>
      </c>
      <c r="AV86" s="14" t="s">
        <v>80</v>
      </c>
      <c r="AW86" s="14" t="s">
        <v>34</v>
      </c>
      <c r="AX86" s="14" t="s">
        <v>73</v>
      </c>
      <c r="AY86" s="259" t="s">
        <v>116</v>
      </c>
    </row>
    <row r="87" s="12" customFormat="1">
      <c r="B87" s="228"/>
      <c r="C87" s="229"/>
      <c r="D87" s="225" t="s">
        <v>127</v>
      </c>
      <c r="E87" s="230" t="s">
        <v>19</v>
      </c>
      <c r="F87" s="231" t="s">
        <v>80</v>
      </c>
      <c r="G87" s="229"/>
      <c r="H87" s="232">
        <v>1</v>
      </c>
      <c r="I87" s="233"/>
      <c r="J87" s="229"/>
      <c r="K87" s="229"/>
      <c r="L87" s="234"/>
      <c r="M87" s="235"/>
      <c r="N87" s="236"/>
      <c r="O87" s="236"/>
      <c r="P87" s="236"/>
      <c r="Q87" s="236"/>
      <c r="R87" s="236"/>
      <c r="S87" s="236"/>
      <c r="T87" s="237"/>
      <c r="AT87" s="238" t="s">
        <v>127</v>
      </c>
      <c r="AU87" s="238" t="s">
        <v>82</v>
      </c>
      <c r="AV87" s="12" t="s">
        <v>82</v>
      </c>
      <c r="AW87" s="12" t="s">
        <v>34</v>
      </c>
      <c r="AX87" s="12" t="s">
        <v>73</v>
      </c>
      <c r="AY87" s="238" t="s">
        <v>116</v>
      </c>
    </row>
    <row r="88" s="13" customFormat="1">
      <c r="B88" s="239"/>
      <c r="C88" s="240"/>
      <c r="D88" s="225" t="s">
        <v>127</v>
      </c>
      <c r="E88" s="241" t="s">
        <v>19</v>
      </c>
      <c r="F88" s="242" t="s">
        <v>154</v>
      </c>
      <c r="G88" s="240"/>
      <c r="H88" s="243">
        <v>1</v>
      </c>
      <c r="I88" s="244"/>
      <c r="J88" s="240"/>
      <c r="K88" s="240"/>
      <c r="L88" s="245"/>
      <c r="M88" s="246"/>
      <c r="N88" s="247"/>
      <c r="O88" s="247"/>
      <c r="P88" s="247"/>
      <c r="Q88" s="247"/>
      <c r="R88" s="247"/>
      <c r="S88" s="247"/>
      <c r="T88" s="248"/>
      <c r="AT88" s="249" t="s">
        <v>127</v>
      </c>
      <c r="AU88" s="249" t="s">
        <v>82</v>
      </c>
      <c r="AV88" s="13" t="s">
        <v>123</v>
      </c>
      <c r="AW88" s="13" t="s">
        <v>34</v>
      </c>
      <c r="AX88" s="13" t="s">
        <v>80</v>
      </c>
      <c r="AY88" s="249" t="s">
        <v>116</v>
      </c>
    </row>
    <row r="89" s="1" customFormat="1" ht="16.5" customHeight="1">
      <c r="B89" s="39"/>
      <c r="C89" s="212" t="s">
        <v>82</v>
      </c>
      <c r="D89" s="212" t="s">
        <v>118</v>
      </c>
      <c r="E89" s="213" t="s">
        <v>994</v>
      </c>
      <c r="F89" s="214" t="s">
        <v>995</v>
      </c>
      <c r="G89" s="215" t="s">
        <v>855</v>
      </c>
      <c r="H89" s="216">
        <v>1</v>
      </c>
      <c r="I89" s="217"/>
      <c r="J89" s="218">
        <f>ROUND(I89*H89,2)</f>
        <v>0</v>
      </c>
      <c r="K89" s="214" t="s">
        <v>19</v>
      </c>
      <c r="L89" s="44"/>
      <c r="M89" s="219" t="s">
        <v>19</v>
      </c>
      <c r="N89" s="220" t="s">
        <v>44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AR89" s="223" t="s">
        <v>123</v>
      </c>
      <c r="AT89" s="223" t="s">
        <v>118</v>
      </c>
      <c r="AU89" s="223" t="s">
        <v>82</v>
      </c>
      <c r="AY89" s="18" t="s">
        <v>116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8" t="s">
        <v>80</v>
      </c>
      <c r="BK89" s="224">
        <f>ROUND(I89*H89,2)</f>
        <v>0</v>
      </c>
      <c r="BL89" s="18" t="s">
        <v>123</v>
      </c>
      <c r="BM89" s="223" t="s">
        <v>996</v>
      </c>
    </row>
    <row r="90" s="14" customFormat="1">
      <c r="B90" s="250"/>
      <c r="C90" s="251"/>
      <c r="D90" s="225" t="s">
        <v>127</v>
      </c>
      <c r="E90" s="252" t="s">
        <v>19</v>
      </c>
      <c r="F90" s="253" t="s">
        <v>997</v>
      </c>
      <c r="G90" s="251"/>
      <c r="H90" s="252" t="s">
        <v>19</v>
      </c>
      <c r="I90" s="254"/>
      <c r="J90" s="251"/>
      <c r="K90" s="251"/>
      <c r="L90" s="255"/>
      <c r="M90" s="256"/>
      <c r="N90" s="257"/>
      <c r="O90" s="257"/>
      <c r="P90" s="257"/>
      <c r="Q90" s="257"/>
      <c r="R90" s="257"/>
      <c r="S90" s="257"/>
      <c r="T90" s="258"/>
      <c r="AT90" s="259" t="s">
        <v>127</v>
      </c>
      <c r="AU90" s="259" t="s">
        <v>82</v>
      </c>
      <c r="AV90" s="14" t="s">
        <v>80</v>
      </c>
      <c r="AW90" s="14" t="s">
        <v>34</v>
      </c>
      <c r="AX90" s="14" t="s">
        <v>73</v>
      </c>
      <c r="AY90" s="259" t="s">
        <v>116</v>
      </c>
    </row>
    <row r="91" s="14" customFormat="1">
      <c r="B91" s="250"/>
      <c r="C91" s="251"/>
      <c r="D91" s="225" t="s">
        <v>127</v>
      </c>
      <c r="E91" s="252" t="s">
        <v>19</v>
      </c>
      <c r="F91" s="253" t="s">
        <v>998</v>
      </c>
      <c r="G91" s="251"/>
      <c r="H91" s="252" t="s">
        <v>19</v>
      </c>
      <c r="I91" s="254"/>
      <c r="J91" s="251"/>
      <c r="K91" s="251"/>
      <c r="L91" s="255"/>
      <c r="M91" s="256"/>
      <c r="N91" s="257"/>
      <c r="O91" s="257"/>
      <c r="P91" s="257"/>
      <c r="Q91" s="257"/>
      <c r="R91" s="257"/>
      <c r="S91" s="257"/>
      <c r="T91" s="258"/>
      <c r="AT91" s="259" t="s">
        <v>127</v>
      </c>
      <c r="AU91" s="259" t="s">
        <v>82</v>
      </c>
      <c r="AV91" s="14" t="s">
        <v>80</v>
      </c>
      <c r="AW91" s="14" t="s">
        <v>34</v>
      </c>
      <c r="AX91" s="14" t="s">
        <v>73</v>
      </c>
      <c r="AY91" s="259" t="s">
        <v>116</v>
      </c>
    </row>
    <row r="92" s="12" customFormat="1">
      <c r="B92" s="228"/>
      <c r="C92" s="229"/>
      <c r="D92" s="225" t="s">
        <v>127</v>
      </c>
      <c r="E92" s="230" t="s">
        <v>19</v>
      </c>
      <c r="F92" s="231" t="s">
        <v>80</v>
      </c>
      <c r="G92" s="229"/>
      <c r="H92" s="232">
        <v>1</v>
      </c>
      <c r="I92" s="233"/>
      <c r="J92" s="229"/>
      <c r="K92" s="229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127</v>
      </c>
      <c r="AU92" s="238" t="s">
        <v>82</v>
      </c>
      <c r="AV92" s="12" t="s">
        <v>82</v>
      </c>
      <c r="AW92" s="12" t="s">
        <v>34</v>
      </c>
      <c r="AX92" s="12" t="s">
        <v>73</v>
      </c>
      <c r="AY92" s="238" t="s">
        <v>116</v>
      </c>
    </row>
    <row r="93" s="13" customFormat="1">
      <c r="B93" s="239"/>
      <c r="C93" s="240"/>
      <c r="D93" s="225" t="s">
        <v>127</v>
      </c>
      <c r="E93" s="241" t="s">
        <v>19</v>
      </c>
      <c r="F93" s="242" t="s">
        <v>154</v>
      </c>
      <c r="G93" s="240"/>
      <c r="H93" s="243">
        <v>1</v>
      </c>
      <c r="I93" s="244"/>
      <c r="J93" s="240"/>
      <c r="K93" s="240"/>
      <c r="L93" s="245"/>
      <c r="M93" s="246"/>
      <c r="N93" s="247"/>
      <c r="O93" s="247"/>
      <c r="P93" s="247"/>
      <c r="Q93" s="247"/>
      <c r="R93" s="247"/>
      <c r="S93" s="247"/>
      <c r="T93" s="248"/>
      <c r="AT93" s="249" t="s">
        <v>127</v>
      </c>
      <c r="AU93" s="249" t="s">
        <v>82</v>
      </c>
      <c r="AV93" s="13" t="s">
        <v>123</v>
      </c>
      <c r="AW93" s="13" t="s">
        <v>34</v>
      </c>
      <c r="AX93" s="13" t="s">
        <v>80</v>
      </c>
      <c r="AY93" s="249" t="s">
        <v>116</v>
      </c>
    </row>
    <row r="94" s="1" customFormat="1" ht="16.5" customHeight="1">
      <c r="B94" s="39"/>
      <c r="C94" s="212" t="s">
        <v>132</v>
      </c>
      <c r="D94" s="212" t="s">
        <v>118</v>
      </c>
      <c r="E94" s="213" t="s">
        <v>999</v>
      </c>
      <c r="F94" s="214" t="s">
        <v>1000</v>
      </c>
      <c r="G94" s="215" t="s">
        <v>855</v>
      </c>
      <c r="H94" s="216">
        <v>1</v>
      </c>
      <c r="I94" s="217"/>
      <c r="J94" s="218">
        <f>ROUND(I94*H94,2)</f>
        <v>0</v>
      </c>
      <c r="K94" s="214" t="s">
        <v>19</v>
      </c>
      <c r="L94" s="44"/>
      <c r="M94" s="219" t="s">
        <v>19</v>
      </c>
      <c r="N94" s="220" t="s">
        <v>44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AR94" s="223" t="s">
        <v>123</v>
      </c>
      <c r="AT94" s="223" t="s">
        <v>118</v>
      </c>
      <c r="AU94" s="223" t="s">
        <v>82</v>
      </c>
      <c r="AY94" s="18" t="s">
        <v>116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8" t="s">
        <v>80</v>
      </c>
      <c r="BK94" s="224">
        <f>ROUND(I94*H94,2)</f>
        <v>0</v>
      </c>
      <c r="BL94" s="18" t="s">
        <v>123</v>
      </c>
      <c r="BM94" s="223" t="s">
        <v>1001</v>
      </c>
    </row>
    <row r="95" s="14" customFormat="1">
      <c r="B95" s="250"/>
      <c r="C95" s="251"/>
      <c r="D95" s="225" t="s">
        <v>127</v>
      </c>
      <c r="E95" s="252" t="s">
        <v>19</v>
      </c>
      <c r="F95" s="253" t="s">
        <v>1002</v>
      </c>
      <c r="G95" s="251"/>
      <c r="H95" s="252" t="s">
        <v>19</v>
      </c>
      <c r="I95" s="254"/>
      <c r="J95" s="251"/>
      <c r="K95" s="251"/>
      <c r="L95" s="255"/>
      <c r="M95" s="256"/>
      <c r="N95" s="257"/>
      <c r="O95" s="257"/>
      <c r="P95" s="257"/>
      <c r="Q95" s="257"/>
      <c r="R95" s="257"/>
      <c r="S95" s="257"/>
      <c r="T95" s="258"/>
      <c r="AT95" s="259" t="s">
        <v>127</v>
      </c>
      <c r="AU95" s="259" t="s">
        <v>82</v>
      </c>
      <c r="AV95" s="14" t="s">
        <v>80</v>
      </c>
      <c r="AW95" s="14" t="s">
        <v>34</v>
      </c>
      <c r="AX95" s="14" t="s">
        <v>73</v>
      </c>
      <c r="AY95" s="259" t="s">
        <v>116</v>
      </c>
    </row>
    <row r="96" s="12" customFormat="1">
      <c r="B96" s="228"/>
      <c r="C96" s="229"/>
      <c r="D96" s="225" t="s">
        <v>127</v>
      </c>
      <c r="E96" s="230" t="s">
        <v>19</v>
      </c>
      <c r="F96" s="231" t="s">
        <v>80</v>
      </c>
      <c r="G96" s="229"/>
      <c r="H96" s="232">
        <v>1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127</v>
      </c>
      <c r="AU96" s="238" t="s">
        <v>82</v>
      </c>
      <c r="AV96" s="12" t="s">
        <v>82</v>
      </c>
      <c r="AW96" s="12" t="s">
        <v>34</v>
      </c>
      <c r="AX96" s="12" t="s">
        <v>73</v>
      </c>
      <c r="AY96" s="238" t="s">
        <v>116</v>
      </c>
    </row>
    <row r="97" s="13" customFormat="1">
      <c r="B97" s="239"/>
      <c r="C97" s="240"/>
      <c r="D97" s="225" t="s">
        <v>127</v>
      </c>
      <c r="E97" s="241" t="s">
        <v>19</v>
      </c>
      <c r="F97" s="242" t="s">
        <v>154</v>
      </c>
      <c r="G97" s="240"/>
      <c r="H97" s="243">
        <v>1</v>
      </c>
      <c r="I97" s="244"/>
      <c r="J97" s="240"/>
      <c r="K97" s="240"/>
      <c r="L97" s="245"/>
      <c r="M97" s="246"/>
      <c r="N97" s="247"/>
      <c r="O97" s="247"/>
      <c r="P97" s="247"/>
      <c r="Q97" s="247"/>
      <c r="R97" s="247"/>
      <c r="S97" s="247"/>
      <c r="T97" s="248"/>
      <c r="AT97" s="249" t="s">
        <v>127</v>
      </c>
      <c r="AU97" s="249" t="s">
        <v>82</v>
      </c>
      <c r="AV97" s="13" t="s">
        <v>123</v>
      </c>
      <c r="AW97" s="13" t="s">
        <v>34</v>
      </c>
      <c r="AX97" s="13" t="s">
        <v>80</v>
      </c>
      <c r="AY97" s="249" t="s">
        <v>116</v>
      </c>
    </row>
    <row r="98" s="1" customFormat="1" ht="16.5" customHeight="1">
      <c r="B98" s="39"/>
      <c r="C98" s="212" t="s">
        <v>123</v>
      </c>
      <c r="D98" s="212" t="s">
        <v>118</v>
      </c>
      <c r="E98" s="213" t="s">
        <v>1003</v>
      </c>
      <c r="F98" s="214" t="s">
        <v>1004</v>
      </c>
      <c r="G98" s="215" t="s">
        <v>855</v>
      </c>
      <c r="H98" s="216">
        <v>1</v>
      </c>
      <c r="I98" s="217"/>
      <c r="J98" s="218">
        <f>ROUND(I98*H98,2)</f>
        <v>0</v>
      </c>
      <c r="K98" s="214" t="s">
        <v>19</v>
      </c>
      <c r="L98" s="44"/>
      <c r="M98" s="219" t="s">
        <v>19</v>
      </c>
      <c r="N98" s="220" t="s">
        <v>44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AR98" s="223" t="s">
        <v>123</v>
      </c>
      <c r="AT98" s="223" t="s">
        <v>118</v>
      </c>
      <c r="AU98" s="223" t="s">
        <v>82</v>
      </c>
      <c r="AY98" s="18" t="s">
        <v>116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8" t="s">
        <v>80</v>
      </c>
      <c r="BK98" s="224">
        <f>ROUND(I98*H98,2)</f>
        <v>0</v>
      </c>
      <c r="BL98" s="18" t="s">
        <v>123</v>
      </c>
      <c r="BM98" s="223" t="s">
        <v>1005</v>
      </c>
    </row>
    <row r="99" s="14" customFormat="1">
      <c r="B99" s="250"/>
      <c r="C99" s="251"/>
      <c r="D99" s="225" t="s">
        <v>127</v>
      </c>
      <c r="E99" s="252" t="s">
        <v>19</v>
      </c>
      <c r="F99" s="253" t="s">
        <v>1006</v>
      </c>
      <c r="G99" s="251"/>
      <c r="H99" s="252" t="s">
        <v>19</v>
      </c>
      <c r="I99" s="254"/>
      <c r="J99" s="251"/>
      <c r="K99" s="251"/>
      <c r="L99" s="255"/>
      <c r="M99" s="256"/>
      <c r="N99" s="257"/>
      <c r="O99" s="257"/>
      <c r="P99" s="257"/>
      <c r="Q99" s="257"/>
      <c r="R99" s="257"/>
      <c r="S99" s="257"/>
      <c r="T99" s="258"/>
      <c r="AT99" s="259" t="s">
        <v>127</v>
      </c>
      <c r="AU99" s="259" t="s">
        <v>82</v>
      </c>
      <c r="AV99" s="14" t="s">
        <v>80</v>
      </c>
      <c r="AW99" s="14" t="s">
        <v>34</v>
      </c>
      <c r="AX99" s="14" t="s">
        <v>73</v>
      </c>
      <c r="AY99" s="259" t="s">
        <v>116</v>
      </c>
    </row>
    <row r="100" s="12" customFormat="1">
      <c r="B100" s="228"/>
      <c r="C100" s="229"/>
      <c r="D100" s="225" t="s">
        <v>127</v>
      </c>
      <c r="E100" s="230" t="s">
        <v>19</v>
      </c>
      <c r="F100" s="231" t="s">
        <v>80</v>
      </c>
      <c r="G100" s="229"/>
      <c r="H100" s="232">
        <v>1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127</v>
      </c>
      <c r="AU100" s="238" t="s">
        <v>82</v>
      </c>
      <c r="AV100" s="12" t="s">
        <v>82</v>
      </c>
      <c r="AW100" s="12" t="s">
        <v>34</v>
      </c>
      <c r="AX100" s="12" t="s">
        <v>73</v>
      </c>
      <c r="AY100" s="238" t="s">
        <v>116</v>
      </c>
    </row>
    <row r="101" s="13" customFormat="1">
      <c r="B101" s="239"/>
      <c r="C101" s="240"/>
      <c r="D101" s="225" t="s">
        <v>127</v>
      </c>
      <c r="E101" s="241" t="s">
        <v>19</v>
      </c>
      <c r="F101" s="242" t="s">
        <v>154</v>
      </c>
      <c r="G101" s="240"/>
      <c r="H101" s="243">
        <v>1</v>
      </c>
      <c r="I101" s="244"/>
      <c r="J101" s="240"/>
      <c r="K101" s="240"/>
      <c r="L101" s="245"/>
      <c r="M101" s="246"/>
      <c r="N101" s="247"/>
      <c r="O101" s="247"/>
      <c r="P101" s="247"/>
      <c r="Q101" s="247"/>
      <c r="R101" s="247"/>
      <c r="S101" s="247"/>
      <c r="T101" s="248"/>
      <c r="AT101" s="249" t="s">
        <v>127</v>
      </c>
      <c r="AU101" s="249" t="s">
        <v>82</v>
      </c>
      <c r="AV101" s="13" t="s">
        <v>123</v>
      </c>
      <c r="AW101" s="13" t="s">
        <v>34</v>
      </c>
      <c r="AX101" s="13" t="s">
        <v>80</v>
      </c>
      <c r="AY101" s="249" t="s">
        <v>116</v>
      </c>
    </row>
    <row r="102" s="1" customFormat="1" ht="16.5" customHeight="1">
      <c r="B102" s="39"/>
      <c r="C102" s="212" t="s">
        <v>142</v>
      </c>
      <c r="D102" s="212" t="s">
        <v>118</v>
      </c>
      <c r="E102" s="213" t="s">
        <v>1007</v>
      </c>
      <c r="F102" s="214" t="s">
        <v>1008</v>
      </c>
      <c r="G102" s="215" t="s">
        <v>855</v>
      </c>
      <c r="H102" s="216">
        <v>1</v>
      </c>
      <c r="I102" s="217"/>
      <c r="J102" s="218">
        <f>ROUND(I102*H102,2)</f>
        <v>0</v>
      </c>
      <c r="K102" s="214" t="s">
        <v>19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AR102" s="223" t="s">
        <v>123</v>
      </c>
      <c r="AT102" s="223" t="s">
        <v>118</v>
      </c>
      <c r="AU102" s="223" t="s">
        <v>82</v>
      </c>
      <c r="AY102" s="18" t="s">
        <v>116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8" t="s">
        <v>80</v>
      </c>
      <c r="BK102" s="224">
        <f>ROUND(I102*H102,2)</f>
        <v>0</v>
      </c>
      <c r="BL102" s="18" t="s">
        <v>123</v>
      </c>
      <c r="BM102" s="223" t="s">
        <v>1009</v>
      </c>
    </row>
    <row r="103" s="1" customFormat="1" ht="16.5" customHeight="1">
      <c r="B103" s="39"/>
      <c r="C103" s="212" t="s">
        <v>147</v>
      </c>
      <c r="D103" s="212" t="s">
        <v>118</v>
      </c>
      <c r="E103" s="213" t="s">
        <v>1010</v>
      </c>
      <c r="F103" s="214" t="s">
        <v>1011</v>
      </c>
      <c r="G103" s="215" t="s">
        <v>855</v>
      </c>
      <c r="H103" s="216">
        <v>1</v>
      </c>
      <c r="I103" s="217"/>
      <c r="J103" s="218">
        <f>ROUND(I103*H103,2)</f>
        <v>0</v>
      </c>
      <c r="K103" s="214" t="s">
        <v>19</v>
      </c>
      <c r="L103" s="44"/>
      <c r="M103" s="219" t="s">
        <v>19</v>
      </c>
      <c r="N103" s="220" t="s">
        <v>44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AR103" s="223" t="s">
        <v>123</v>
      </c>
      <c r="AT103" s="223" t="s">
        <v>118</v>
      </c>
      <c r="AU103" s="223" t="s">
        <v>82</v>
      </c>
      <c r="AY103" s="18" t="s">
        <v>116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8" t="s">
        <v>80</v>
      </c>
      <c r="BK103" s="224">
        <f>ROUND(I103*H103,2)</f>
        <v>0</v>
      </c>
      <c r="BL103" s="18" t="s">
        <v>123</v>
      </c>
      <c r="BM103" s="223" t="s">
        <v>1012</v>
      </c>
    </row>
    <row r="104" s="1" customFormat="1" ht="16.5" customHeight="1">
      <c r="B104" s="39"/>
      <c r="C104" s="212" t="s">
        <v>155</v>
      </c>
      <c r="D104" s="212" t="s">
        <v>118</v>
      </c>
      <c r="E104" s="213" t="s">
        <v>1013</v>
      </c>
      <c r="F104" s="214" t="s">
        <v>1014</v>
      </c>
      <c r="G104" s="215" t="s">
        <v>855</v>
      </c>
      <c r="H104" s="216">
        <v>1</v>
      </c>
      <c r="I104" s="217"/>
      <c r="J104" s="218">
        <f>ROUND(I104*H104,2)</f>
        <v>0</v>
      </c>
      <c r="K104" s="214" t="s">
        <v>19</v>
      </c>
      <c r="L104" s="44"/>
      <c r="M104" s="219" t="s">
        <v>19</v>
      </c>
      <c r="N104" s="220" t="s">
        <v>44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AR104" s="223" t="s">
        <v>123</v>
      </c>
      <c r="AT104" s="223" t="s">
        <v>118</v>
      </c>
      <c r="AU104" s="223" t="s">
        <v>82</v>
      </c>
      <c r="AY104" s="18" t="s">
        <v>116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8" t="s">
        <v>80</v>
      </c>
      <c r="BK104" s="224">
        <f>ROUND(I104*H104,2)</f>
        <v>0</v>
      </c>
      <c r="BL104" s="18" t="s">
        <v>123</v>
      </c>
      <c r="BM104" s="223" t="s">
        <v>1015</v>
      </c>
    </row>
    <row r="105" s="12" customFormat="1">
      <c r="B105" s="228"/>
      <c r="C105" s="229"/>
      <c r="D105" s="225" t="s">
        <v>127</v>
      </c>
      <c r="E105" s="230" t="s">
        <v>19</v>
      </c>
      <c r="F105" s="231" t="s">
        <v>80</v>
      </c>
      <c r="G105" s="229"/>
      <c r="H105" s="232">
        <v>1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127</v>
      </c>
      <c r="AU105" s="238" t="s">
        <v>82</v>
      </c>
      <c r="AV105" s="12" t="s">
        <v>82</v>
      </c>
      <c r="AW105" s="12" t="s">
        <v>34</v>
      </c>
      <c r="AX105" s="12" t="s">
        <v>73</v>
      </c>
      <c r="AY105" s="238" t="s">
        <v>116</v>
      </c>
    </row>
    <row r="106" s="13" customFormat="1">
      <c r="B106" s="239"/>
      <c r="C106" s="240"/>
      <c r="D106" s="225" t="s">
        <v>127</v>
      </c>
      <c r="E106" s="241" t="s">
        <v>19</v>
      </c>
      <c r="F106" s="242" t="s">
        <v>154</v>
      </c>
      <c r="G106" s="240"/>
      <c r="H106" s="243">
        <v>1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AT106" s="249" t="s">
        <v>127</v>
      </c>
      <c r="AU106" s="249" t="s">
        <v>82</v>
      </c>
      <c r="AV106" s="13" t="s">
        <v>123</v>
      </c>
      <c r="AW106" s="13" t="s">
        <v>34</v>
      </c>
      <c r="AX106" s="13" t="s">
        <v>80</v>
      </c>
      <c r="AY106" s="249" t="s">
        <v>116</v>
      </c>
    </row>
    <row r="107" s="1" customFormat="1" ht="16.5" customHeight="1">
      <c r="B107" s="39"/>
      <c r="C107" s="212" t="s">
        <v>160</v>
      </c>
      <c r="D107" s="212" t="s">
        <v>118</v>
      </c>
      <c r="E107" s="213" t="s">
        <v>1016</v>
      </c>
      <c r="F107" s="214" t="s">
        <v>1017</v>
      </c>
      <c r="G107" s="215" t="s">
        <v>855</v>
      </c>
      <c r="H107" s="216">
        <v>1</v>
      </c>
      <c r="I107" s="217"/>
      <c r="J107" s="218">
        <f>ROUND(I107*H107,2)</f>
        <v>0</v>
      </c>
      <c r="K107" s="214" t="s">
        <v>19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AR107" s="223" t="s">
        <v>123</v>
      </c>
      <c r="AT107" s="223" t="s">
        <v>118</v>
      </c>
      <c r="AU107" s="223" t="s">
        <v>82</v>
      </c>
      <c r="AY107" s="18" t="s">
        <v>116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8" t="s">
        <v>80</v>
      </c>
      <c r="BK107" s="224">
        <f>ROUND(I107*H107,2)</f>
        <v>0</v>
      </c>
      <c r="BL107" s="18" t="s">
        <v>123</v>
      </c>
      <c r="BM107" s="223" t="s">
        <v>1018</v>
      </c>
    </row>
    <row r="108" s="14" customFormat="1">
      <c r="B108" s="250"/>
      <c r="C108" s="251"/>
      <c r="D108" s="225" t="s">
        <v>127</v>
      </c>
      <c r="E108" s="252" t="s">
        <v>19</v>
      </c>
      <c r="F108" s="253" t="s">
        <v>1019</v>
      </c>
      <c r="G108" s="251"/>
      <c r="H108" s="252" t="s">
        <v>19</v>
      </c>
      <c r="I108" s="254"/>
      <c r="J108" s="251"/>
      <c r="K108" s="251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127</v>
      </c>
      <c r="AU108" s="259" t="s">
        <v>82</v>
      </c>
      <c r="AV108" s="14" t="s">
        <v>80</v>
      </c>
      <c r="AW108" s="14" t="s">
        <v>34</v>
      </c>
      <c r="AX108" s="14" t="s">
        <v>73</v>
      </c>
      <c r="AY108" s="259" t="s">
        <v>116</v>
      </c>
    </row>
    <row r="109" s="12" customFormat="1">
      <c r="B109" s="228"/>
      <c r="C109" s="229"/>
      <c r="D109" s="225" t="s">
        <v>127</v>
      </c>
      <c r="E109" s="230" t="s">
        <v>19</v>
      </c>
      <c r="F109" s="231" t="s">
        <v>80</v>
      </c>
      <c r="G109" s="229"/>
      <c r="H109" s="232">
        <v>1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127</v>
      </c>
      <c r="AU109" s="238" t="s">
        <v>82</v>
      </c>
      <c r="AV109" s="12" t="s">
        <v>82</v>
      </c>
      <c r="AW109" s="12" t="s">
        <v>34</v>
      </c>
      <c r="AX109" s="12" t="s">
        <v>73</v>
      </c>
      <c r="AY109" s="238" t="s">
        <v>116</v>
      </c>
    </row>
    <row r="110" s="13" customFormat="1">
      <c r="B110" s="239"/>
      <c r="C110" s="240"/>
      <c r="D110" s="225" t="s">
        <v>127</v>
      </c>
      <c r="E110" s="241" t="s">
        <v>19</v>
      </c>
      <c r="F110" s="242" t="s">
        <v>154</v>
      </c>
      <c r="G110" s="240"/>
      <c r="H110" s="243">
        <v>1</v>
      </c>
      <c r="I110" s="244"/>
      <c r="J110" s="240"/>
      <c r="K110" s="240"/>
      <c r="L110" s="245"/>
      <c r="M110" s="246"/>
      <c r="N110" s="247"/>
      <c r="O110" s="247"/>
      <c r="P110" s="247"/>
      <c r="Q110" s="247"/>
      <c r="R110" s="247"/>
      <c r="S110" s="247"/>
      <c r="T110" s="248"/>
      <c r="AT110" s="249" t="s">
        <v>127</v>
      </c>
      <c r="AU110" s="249" t="s">
        <v>82</v>
      </c>
      <c r="AV110" s="13" t="s">
        <v>123</v>
      </c>
      <c r="AW110" s="13" t="s">
        <v>34</v>
      </c>
      <c r="AX110" s="13" t="s">
        <v>80</v>
      </c>
      <c r="AY110" s="249" t="s">
        <v>116</v>
      </c>
    </row>
    <row r="111" s="1" customFormat="1" ht="16.5" customHeight="1">
      <c r="B111" s="39"/>
      <c r="C111" s="212" t="s">
        <v>165</v>
      </c>
      <c r="D111" s="212" t="s">
        <v>118</v>
      </c>
      <c r="E111" s="213" t="s">
        <v>1020</v>
      </c>
      <c r="F111" s="214" t="s">
        <v>1021</v>
      </c>
      <c r="G111" s="215" t="s">
        <v>855</v>
      </c>
      <c r="H111" s="216">
        <v>1</v>
      </c>
      <c r="I111" s="217"/>
      <c r="J111" s="218">
        <f>ROUND(I111*H111,2)</f>
        <v>0</v>
      </c>
      <c r="K111" s="214" t="s">
        <v>19</v>
      </c>
      <c r="L111" s="44"/>
      <c r="M111" s="219" t="s">
        <v>19</v>
      </c>
      <c r="N111" s="220" t="s">
        <v>44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AR111" s="223" t="s">
        <v>123</v>
      </c>
      <c r="AT111" s="223" t="s">
        <v>118</v>
      </c>
      <c r="AU111" s="223" t="s">
        <v>82</v>
      </c>
      <c r="AY111" s="18" t="s">
        <v>116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8" t="s">
        <v>80</v>
      </c>
      <c r="BK111" s="224">
        <f>ROUND(I111*H111,2)</f>
        <v>0</v>
      </c>
      <c r="BL111" s="18" t="s">
        <v>123</v>
      </c>
      <c r="BM111" s="223" t="s">
        <v>1022</v>
      </c>
    </row>
    <row r="112" s="12" customFormat="1">
      <c r="B112" s="228"/>
      <c r="C112" s="229"/>
      <c r="D112" s="225" t="s">
        <v>127</v>
      </c>
      <c r="E112" s="230" t="s">
        <v>19</v>
      </c>
      <c r="F112" s="231" t="s">
        <v>80</v>
      </c>
      <c r="G112" s="229"/>
      <c r="H112" s="232">
        <v>1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127</v>
      </c>
      <c r="AU112" s="238" t="s">
        <v>82</v>
      </c>
      <c r="AV112" s="12" t="s">
        <v>82</v>
      </c>
      <c r="AW112" s="12" t="s">
        <v>34</v>
      </c>
      <c r="AX112" s="12" t="s">
        <v>73</v>
      </c>
      <c r="AY112" s="238" t="s">
        <v>116</v>
      </c>
    </row>
    <row r="113" s="13" customFormat="1">
      <c r="B113" s="239"/>
      <c r="C113" s="240"/>
      <c r="D113" s="225" t="s">
        <v>127</v>
      </c>
      <c r="E113" s="241" t="s">
        <v>19</v>
      </c>
      <c r="F113" s="242" t="s">
        <v>154</v>
      </c>
      <c r="G113" s="240"/>
      <c r="H113" s="243">
        <v>1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AT113" s="249" t="s">
        <v>127</v>
      </c>
      <c r="AU113" s="249" t="s">
        <v>82</v>
      </c>
      <c r="AV113" s="13" t="s">
        <v>123</v>
      </c>
      <c r="AW113" s="13" t="s">
        <v>34</v>
      </c>
      <c r="AX113" s="13" t="s">
        <v>80</v>
      </c>
      <c r="AY113" s="249" t="s">
        <v>116</v>
      </c>
    </row>
    <row r="114" s="1" customFormat="1" ht="16.5" customHeight="1">
      <c r="B114" s="39"/>
      <c r="C114" s="212" t="s">
        <v>169</v>
      </c>
      <c r="D114" s="212" t="s">
        <v>118</v>
      </c>
      <c r="E114" s="213" t="s">
        <v>1023</v>
      </c>
      <c r="F114" s="214" t="s">
        <v>1024</v>
      </c>
      <c r="G114" s="215" t="s">
        <v>855</v>
      </c>
      <c r="H114" s="216">
        <v>1</v>
      </c>
      <c r="I114" s="217"/>
      <c r="J114" s="218">
        <f>ROUND(I114*H114,2)</f>
        <v>0</v>
      </c>
      <c r="K114" s="214" t="s">
        <v>19</v>
      </c>
      <c r="L114" s="44"/>
      <c r="M114" s="219" t="s">
        <v>19</v>
      </c>
      <c r="N114" s="220" t="s">
        <v>44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223" t="s">
        <v>123</v>
      </c>
      <c r="AT114" s="223" t="s">
        <v>118</v>
      </c>
      <c r="AU114" s="223" t="s">
        <v>82</v>
      </c>
      <c r="AY114" s="18" t="s">
        <v>116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8" t="s">
        <v>80</v>
      </c>
      <c r="BK114" s="224">
        <f>ROUND(I114*H114,2)</f>
        <v>0</v>
      </c>
      <c r="BL114" s="18" t="s">
        <v>123</v>
      </c>
      <c r="BM114" s="223" t="s">
        <v>1025</v>
      </c>
    </row>
    <row r="115" s="14" customFormat="1">
      <c r="B115" s="250"/>
      <c r="C115" s="251"/>
      <c r="D115" s="225" t="s">
        <v>127</v>
      </c>
      <c r="E115" s="252" t="s">
        <v>19</v>
      </c>
      <c r="F115" s="253" t="s">
        <v>1026</v>
      </c>
      <c r="G115" s="251"/>
      <c r="H115" s="252" t="s">
        <v>19</v>
      </c>
      <c r="I115" s="254"/>
      <c r="J115" s="251"/>
      <c r="K115" s="251"/>
      <c r="L115" s="255"/>
      <c r="M115" s="256"/>
      <c r="N115" s="257"/>
      <c r="O115" s="257"/>
      <c r="P115" s="257"/>
      <c r="Q115" s="257"/>
      <c r="R115" s="257"/>
      <c r="S115" s="257"/>
      <c r="T115" s="258"/>
      <c r="AT115" s="259" t="s">
        <v>127</v>
      </c>
      <c r="AU115" s="259" t="s">
        <v>82</v>
      </c>
      <c r="AV115" s="14" t="s">
        <v>80</v>
      </c>
      <c r="AW115" s="14" t="s">
        <v>34</v>
      </c>
      <c r="AX115" s="14" t="s">
        <v>73</v>
      </c>
      <c r="AY115" s="259" t="s">
        <v>116</v>
      </c>
    </row>
    <row r="116" s="12" customFormat="1">
      <c r="B116" s="228"/>
      <c r="C116" s="229"/>
      <c r="D116" s="225" t="s">
        <v>127</v>
      </c>
      <c r="E116" s="230" t="s">
        <v>19</v>
      </c>
      <c r="F116" s="231" t="s">
        <v>80</v>
      </c>
      <c r="G116" s="229"/>
      <c r="H116" s="232">
        <v>1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127</v>
      </c>
      <c r="AU116" s="238" t="s">
        <v>82</v>
      </c>
      <c r="AV116" s="12" t="s">
        <v>82</v>
      </c>
      <c r="AW116" s="12" t="s">
        <v>34</v>
      </c>
      <c r="AX116" s="12" t="s">
        <v>73</v>
      </c>
      <c r="AY116" s="238" t="s">
        <v>116</v>
      </c>
    </row>
    <row r="117" s="13" customFormat="1">
      <c r="B117" s="239"/>
      <c r="C117" s="240"/>
      <c r="D117" s="225" t="s">
        <v>127</v>
      </c>
      <c r="E117" s="241" t="s">
        <v>19</v>
      </c>
      <c r="F117" s="242" t="s">
        <v>154</v>
      </c>
      <c r="G117" s="240"/>
      <c r="H117" s="243">
        <v>1</v>
      </c>
      <c r="I117" s="244"/>
      <c r="J117" s="240"/>
      <c r="K117" s="240"/>
      <c r="L117" s="245"/>
      <c r="M117" s="246"/>
      <c r="N117" s="247"/>
      <c r="O117" s="247"/>
      <c r="P117" s="247"/>
      <c r="Q117" s="247"/>
      <c r="R117" s="247"/>
      <c r="S117" s="247"/>
      <c r="T117" s="248"/>
      <c r="AT117" s="249" t="s">
        <v>127</v>
      </c>
      <c r="AU117" s="249" t="s">
        <v>82</v>
      </c>
      <c r="AV117" s="13" t="s">
        <v>123</v>
      </c>
      <c r="AW117" s="13" t="s">
        <v>34</v>
      </c>
      <c r="AX117" s="13" t="s">
        <v>80</v>
      </c>
      <c r="AY117" s="249" t="s">
        <v>116</v>
      </c>
    </row>
    <row r="118" s="1" customFormat="1" ht="16.5" customHeight="1">
      <c r="B118" s="39"/>
      <c r="C118" s="212" t="s">
        <v>174</v>
      </c>
      <c r="D118" s="212" t="s">
        <v>118</v>
      </c>
      <c r="E118" s="213" t="s">
        <v>1027</v>
      </c>
      <c r="F118" s="214" t="s">
        <v>1028</v>
      </c>
      <c r="G118" s="215" t="s">
        <v>855</v>
      </c>
      <c r="H118" s="216">
        <v>1</v>
      </c>
      <c r="I118" s="217"/>
      <c r="J118" s="218">
        <f>ROUND(I118*H118,2)</f>
        <v>0</v>
      </c>
      <c r="K118" s="214" t="s">
        <v>19</v>
      </c>
      <c r="L118" s="44"/>
      <c r="M118" s="219" t="s">
        <v>19</v>
      </c>
      <c r="N118" s="220" t="s">
        <v>44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AR118" s="223" t="s">
        <v>123</v>
      </c>
      <c r="AT118" s="223" t="s">
        <v>118</v>
      </c>
      <c r="AU118" s="223" t="s">
        <v>82</v>
      </c>
      <c r="AY118" s="18" t="s">
        <v>116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8" t="s">
        <v>80</v>
      </c>
      <c r="BK118" s="224">
        <f>ROUND(I118*H118,2)</f>
        <v>0</v>
      </c>
      <c r="BL118" s="18" t="s">
        <v>123</v>
      </c>
      <c r="BM118" s="223" t="s">
        <v>1029</v>
      </c>
    </row>
    <row r="119" s="14" customFormat="1">
      <c r="B119" s="250"/>
      <c r="C119" s="251"/>
      <c r="D119" s="225" t="s">
        <v>127</v>
      </c>
      <c r="E119" s="252" t="s">
        <v>19</v>
      </c>
      <c r="F119" s="253" t="s">
        <v>1030</v>
      </c>
      <c r="G119" s="251"/>
      <c r="H119" s="252" t="s">
        <v>19</v>
      </c>
      <c r="I119" s="254"/>
      <c r="J119" s="251"/>
      <c r="K119" s="251"/>
      <c r="L119" s="255"/>
      <c r="M119" s="256"/>
      <c r="N119" s="257"/>
      <c r="O119" s="257"/>
      <c r="P119" s="257"/>
      <c r="Q119" s="257"/>
      <c r="R119" s="257"/>
      <c r="S119" s="257"/>
      <c r="T119" s="258"/>
      <c r="AT119" s="259" t="s">
        <v>127</v>
      </c>
      <c r="AU119" s="259" t="s">
        <v>82</v>
      </c>
      <c r="AV119" s="14" t="s">
        <v>80</v>
      </c>
      <c r="AW119" s="14" t="s">
        <v>34</v>
      </c>
      <c r="AX119" s="14" t="s">
        <v>73</v>
      </c>
      <c r="AY119" s="259" t="s">
        <v>116</v>
      </c>
    </row>
    <row r="120" s="14" customFormat="1">
      <c r="B120" s="250"/>
      <c r="C120" s="251"/>
      <c r="D120" s="225" t="s">
        <v>127</v>
      </c>
      <c r="E120" s="252" t="s">
        <v>19</v>
      </c>
      <c r="F120" s="253" t="s">
        <v>1031</v>
      </c>
      <c r="G120" s="251"/>
      <c r="H120" s="252" t="s">
        <v>19</v>
      </c>
      <c r="I120" s="254"/>
      <c r="J120" s="251"/>
      <c r="K120" s="251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127</v>
      </c>
      <c r="AU120" s="259" t="s">
        <v>82</v>
      </c>
      <c r="AV120" s="14" t="s">
        <v>80</v>
      </c>
      <c r="AW120" s="14" t="s">
        <v>34</v>
      </c>
      <c r="AX120" s="14" t="s">
        <v>73</v>
      </c>
      <c r="AY120" s="259" t="s">
        <v>116</v>
      </c>
    </row>
    <row r="121" s="12" customFormat="1">
      <c r="B121" s="228"/>
      <c r="C121" s="229"/>
      <c r="D121" s="225" t="s">
        <v>127</v>
      </c>
      <c r="E121" s="230" t="s">
        <v>19</v>
      </c>
      <c r="F121" s="231" t="s">
        <v>80</v>
      </c>
      <c r="G121" s="229"/>
      <c r="H121" s="232">
        <v>1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127</v>
      </c>
      <c r="AU121" s="238" t="s">
        <v>82</v>
      </c>
      <c r="AV121" s="12" t="s">
        <v>82</v>
      </c>
      <c r="AW121" s="12" t="s">
        <v>34</v>
      </c>
      <c r="AX121" s="12" t="s">
        <v>73</v>
      </c>
      <c r="AY121" s="238" t="s">
        <v>116</v>
      </c>
    </row>
    <row r="122" s="13" customFormat="1">
      <c r="B122" s="239"/>
      <c r="C122" s="240"/>
      <c r="D122" s="225" t="s">
        <v>127</v>
      </c>
      <c r="E122" s="241" t="s">
        <v>19</v>
      </c>
      <c r="F122" s="242" t="s">
        <v>154</v>
      </c>
      <c r="G122" s="240"/>
      <c r="H122" s="243">
        <v>1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127</v>
      </c>
      <c r="AU122" s="249" t="s">
        <v>82</v>
      </c>
      <c r="AV122" s="13" t="s">
        <v>123</v>
      </c>
      <c r="AW122" s="13" t="s">
        <v>34</v>
      </c>
      <c r="AX122" s="13" t="s">
        <v>80</v>
      </c>
      <c r="AY122" s="249" t="s">
        <v>116</v>
      </c>
    </row>
    <row r="123" s="1" customFormat="1" ht="16.5" customHeight="1">
      <c r="B123" s="39"/>
      <c r="C123" s="212" t="s">
        <v>180</v>
      </c>
      <c r="D123" s="212" t="s">
        <v>118</v>
      </c>
      <c r="E123" s="213" t="s">
        <v>1032</v>
      </c>
      <c r="F123" s="214" t="s">
        <v>1033</v>
      </c>
      <c r="G123" s="215" t="s">
        <v>855</v>
      </c>
      <c r="H123" s="216">
        <v>1</v>
      </c>
      <c r="I123" s="217"/>
      <c r="J123" s="218">
        <f>ROUND(I123*H123,2)</f>
        <v>0</v>
      </c>
      <c r="K123" s="214" t="s">
        <v>19</v>
      </c>
      <c r="L123" s="44"/>
      <c r="M123" s="219" t="s">
        <v>19</v>
      </c>
      <c r="N123" s="220" t="s">
        <v>44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AR123" s="223" t="s">
        <v>123</v>
      </c>
      <c r="AT123" s="223" t="s">
        <v>118</v>
      </c>
      <c r="AU123" s="223" t="s">
        <v>82</v>
      </c>
      <c r="AY123" s="18" t="s">
        <v>116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8" t="s">
        <v>80</v>
      </c>
      <c r="BK123" s="224">
        <f>ROUND(I123*H123,2)</f>
        <v>0</v>
      </c>
      <c r="BL123" s="18" t="s">
        <v>123</v>
      </c>
      <c r="BM123" s="223" t="s">
        <v>1034</v>
      </c>
    </row>
    <row r="124" s="14" customFormat="1">
      <c r="B124" s="250"/>
      <c r="C124" s="251"/>
      <c r="D124" s="225" t="s">
        <v>127</v>
      </c>
      <c r="E124" s="252" t="s">
        <v>19</v>
      </c>
      <c r="F124" s="253" t="s">
        <v>1035</v>
      </c>
      <c r="G124" s="251"/>
      <c r="H124" s="252" t="s">
        <v>19</v>
      </c>
      <c r="I124" s="254"/>
      <c r="J124" s="251"/>
      <c r="K124" s="251"/>
      <c r="L124" s="255"/>
      <c r="M124" s="256"/>
      <c r="N124" s="257"/>
      <c r="O124" s="257"/>
      <c r="P124" s="257"/>
      <c r="Q124" s="257"/>
      <c r="R124" s="257"/>
      <c r="S124" s="257"/>
      <c r="T124" s="258"/>
      <c r="AT124" s="259" t="s">
        <v>127</v>
      </c>
      <c r="AU124" s="259" t="s">
        <v>82</v>
      </c>
      <c r="AV124" s="14" t="s">
        <v>80</v>
      </c>
      <c r="AW124" s="14" t="s">
        <v>34</v>
      </c>
      <c r="AX124" s="14" t="s">
        <v>73</v>
      </c>
      <c r="AY124" s="259" t="s">
        <v>116</v>
      </c>
    </row>
    <row r="125" s="14" customFormat="1">
      <c r="B125" s="250"/>
      <c r="C125" s="251"/>
      <c r="D125" s="225" t="s">
        <v>127</v>
      </c>
      <c r="E125" s="252" t="s">
        <v>19</v>
      </c>
      <c r="F125" s="253" t="s">
        <v>1036</v>
      </c>
      <c r="G125" s="251"/>
      <c r="H125" s="252" t="s">
        <v>19</v>
      </c>
      <c r="I125" s="254"/>
      <c r="J125" s="251"/>
      <c r="K125" s="251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127</v>
      </c>
      <c r="AU125" s="259" t="s">
        <v>82</v>
      </c>
      <c r="AV125" s="14" t="s">
        <v>80</v>
      </c>
      <c r="AW125" s="14" t="s">
        <v>34</v>
      </c>
      <c r="AX125" s="14" t="s">
        <v>73</v>
      </c>
      <c r="AY125" s="259" t="s">
        <v>116</v>
      </c>
    </row>
    <row r="126" s="12" customFormat="1">
      <c r="B126" s="228"/>
      <c r="C126" s="229"/>
      <c r="D126" s="225" t="s">
        <v>127</v>
      </c>
      <c r="E126" s="230" t="s">
        <v>19</v>
      </c>
      <c r="F126" s="231" t="s">
        <v>80</v>
      </c>
      <c r="G126" s="229"/>
      <c r="H126" s="232">
        <v>1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127</v>
      </c>
      <c r="AU126" s="238" t="s">
        <v>82</v>
      </c>
      <c r="AV126" s="12" t="s">
        <v>82</v>
      </c>
      <c r="AW126" s="12" t="s">
        <v>34</v>
      </c>
      <c r="AX126" s="12" t="s">
        <v>73</v>
      </c>
      <c r="AY126" s="238" t="s">
        <v>116</v>
      </c>
    </row>
    <row r="127" s="13" customFormat="1">
      <c r="B127" s="239"/>
      <c r="C127" s="240"/>
      <c r="D127" s="225" t="s">
        <v>127</v>
      </c>
      <c r="E127" s="241" t="s">
        <v>19</v>
      </c>
      <c r="F127" s="242" t="s">
        <v>154</v>
      </c>
      <c r="G127" s="240"/>
      <c r="H127" s="243">
        <v>1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AT127" s="249" t="s">
        <v>127</v>
      </c>
      <c r="AU127" s="249" t="s">
        <v>82</v>
      </c>
      <c r="AV127" s="13" t="s">
        <v>123</v>
      </c>
      <c r="AW127" s="13" t="s">
        <v>34</v>
      </c>
      <c r="AX127" s="13" t="s">
        <v>80</v>
      </c>
      <c r="AY127" s="249" t="s">
        <v>116</v>
      </c>
    </row>
    <row r="128" s="1" customFormat="1" ht="16.5" customHeight="1">
      <c r="B128" s="39"/>
      <c r="C128" s="212" t="s">
        <v>186</v>
      </c>
      <c r="D128" s="212" t="s">
        <v>118</v>
      </c>
      <c r="E128" s="213" t="s">
        <v>1037</v>
      </c>
      <c r="F128" s="214" t="s">
        <v>1038</v>
      </c>
      <c r="G128" s="215" t="s">
        <v>855</v>
      </c>
      <c r="H128" s="216">
        <v>1</v>
      </c>
      <c r="I128" s="217"/>
      <c r="J128" s="218">
        <f>ROUND(I128*H128,2)</f>
        <v>0</v>
      </c>
      <c r="K128" s="214" t="s">
        <v>19</v>
      </c>
      <c r="L128" s="44"/>
      <c r="M128" s="219" t="s">
        <v>19</v>
      </c>
      <c r="N128" s="220" t="s">
        <v>44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AR128" s="223" t="s">
        <v>123</v>
      </c>
      <c r="AT128" s="223" t="s">
        <v>118</v>
      </c>
      <c r="AU128" s="223" t="s">
        <v>82</v>
      </c>
      <c r="AY128" s="18" t="s">
        <v>116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8" t="s">
        <v>80</v>
      </c>
      <c r="BK128" s="224">
        <f>ROUND(I128*H128,2)</f>
        <v>0</v>
      </c>
      <c r="BL128" s="18" t="s">
        <v>123</v>
      </c>
      <c r="BM128" s="223" t="s">
        <v>1039</v>
      </c>
    </row>
    <row r="129" s="14" customFormat="1">
      <c r="B129" s="250"/>
      <c r="C129" s="251"/>
      <c r="D129" s="225" t="s">
        <v>127</v>
      </c>
      <c r="E129" s="252" t="s">
        <v>19</v>
      </c>
      <c r="F129" s="253" t="s">
        <v>1040</v>
      </c>
      <c r="G129" s="251"/>
      <c r="H129" s="252" t="s">
        <v>19</v>
      </c>
      <c r="I129" s="254"/>
      <c r="J129" s="251"/>
      <c r="K129" s="251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127</v>
      </c>
      <c r="AU129" s="259" t="s">
        <v>82</v>
      </c>
      <c r="AV129" s="14" t="s">
        <v>80</v>
      </c>
      <c r="AW129" s="14" t="s">
        <v>34</v>
      </c>
      <c r="AX129" s="14" t="s">
        <v>73</v>
      </c>
      <c r="AY129" s="259" t="s">
        <v>116</v>
      </c>
    </row>
    <row r="130" s="14" customFormat="1">
      <c r="B130" s="250"/>
      <c r="C130" s="251"/>
      <c r="D130" s="225" t="s">
        <v>127</v>
      </c>
      <c r="E130" s="252" t="s">
        <v>19</v>
      </c>
      <c r="F130" s="253" t="s">
        <v>1041</v>
      </c>
      <c r="G130" s="251"/>
      <c r="H130" s="252" t="s">
        <v>19</v>
      </c>
      <c r="I130" s="254"/>
      <c r="J130" s="251"/>
      <c r="K130" s="251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127</v>
      </c>
      <c r="AU130" s="259" t="s">
        <v>82</v>
      </c>
      <c r="AV130" s="14" t="s">
        <v>80</v>
      </c>
      <c r="AW130" s="14" t="s">
        <v>34</v>
      </c>
      <c r="AX130" s="14" t="s">
        <v>73</v>
      </c>
      <c r="AY130" s="259" t="s">
        <v>116</v>
      </c>
    </row>
    <row r="131" s="12" customFormat="1">
      <c r="B131" s="228"/>
      <c r="C131" s="229"/>
      <c r="D131" s="225" t="s">
        <v>127</v>
      </c>
      <c r="E131" s="230" t="s">
        <v>19</v>
      </c>
      <c r="F131" s="231" t="s">
        <v>80</v>
      </c>
      <c r="G131" s="229"/>
      <c r="H131" s="232">
        <v>1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127</v>
      </c>
      <c r="AU131" s="238" t="s">
        <v>82</v>
      </c>
      <c r="AV131" s="12" t="s">
        <v>82</v>
      </c>
      <c r="AW131" s="12" t="s">
        <v>34</v>
      </c>
      <c r="AX131" s="12" t="s">
        <v>73</v>
      </c>
      <c r="AY131" s="238" t="s">
        <v>116</v>
      </c>
    </row>
    <row r="132" s="13" customFormat="1">
      <c r="B132" s="239"/>
      <c r="C132" s="240"/>
      <c r="D132" s="225" t="s">
        <v>127</v>
      </c>
      <c r="E132" s="241" t="s">
        <v>19</v>
      </c>
      <c r="F132" s="242" t="s">
        <v>154</v>
      </c>
      <c r="G132" s="240"/>
      <c r="H132" s="243">
        <v>1</v>
      </c>
      <c r="I132" s="244"/>
      <c r="J132" s="240"/>
      <c r="K132" s="240"/>
      <c r="L132" s="245"/>
      <c r="M132" s="284"/>
      <c r="N132" s="285"/>
      <c r="O132" s="285"/>
      <c r="P132" s="285"/>
      <c r="Q132" s="285"/>
      <c r="R132" s="285"/>
      <c r="S132" s="285"/>
      <c r="T132" s="286"/>
      <c r="AT132" s="249" t="s">
        <v>127</v>
      </c>
      <c r="AU132" s="249" t="s">
        <v>82</v>
      </c>
      <c r="AV132" s="13" t="s">
        <v>123</v>
      </c>
      <c r="AW132" s="13" t="s">
        <v>34</v>
      </c>
      <c r="AX132" s="13" t="s">
        <v>80</v>
      </c>
      <c r="AY132" s="249" t="s">
        <v>116</v>
      </c>
    </row>
    <row r="133" s="1" customFormat="1" ht="6.96" customHeight="1">
      <c r="B133" s="59"/>
      <c r="C133" s="60"/>
      <c r="D133" s="60"/>
      <c r="E133" s="60"/>
      <c r="F133" s="60"/>
      <c r="G133" s="60"/>
      <c r="H133" s="60"/>
      <c r="I133" s="162"/>
      <c r="J133" s="60"/>
      <c r="K133" s="60"/>
      <c r="L133" s="44"/>
    </row>
  </sheetData>
  <sheetProtection sheet="1" autoFilter="0" formatColumns="0" formatRows="0" objects="1" scenarios="1" spinCount="100000" saltValue="94GqIOP1GIdXDKPTN3u4IlYUgpDeIEyXSF+CUotyJ8Qdy6RxawvP8DWz70nodQSkV279S4uFONUXs6A4gi22rw==" hashValue="JKkihNDiGM78VGoktPq+b6cakXrBTzWgSrfQlUyo/wrXIVcD2RK2KekzfmQN04ZspG6uVR1CB8sIiGIclFrEMg==" algorithmName="SHA-512" password="CC35"/>
  <autoFilter ref="C80:K13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87" customWidth="1"/>
    <col min="2" max="2" width="1.664063" style="287" customWidth="1"/>
    <col min="3" max="4" width="5" style="287" customWidth="1"/>
    <col min="5" max="5" width="11.67" style="287" customWidth="1"/>
    <col min="6" max="6" width="9.17" style="287" customWidth="1"/>
    <col min="7" max="7" width="5" style="287" customWidth="1"/>
    <col min="8" max="8" width="77.83" style="287" customWidth="1"/>
    <col min="9" max="10" width="20" style="287" customWidth="1"/>
    <col min="11" max="11" width="1.664063" style="287" customWidth="1"/>
  </cols>
  <sheetData>
    <row r="1" ht="37.5" customHeight="1"/>
    <row r="2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="16" customFormat="1" ht="45" customHeight="1">
      <c r="B3" s="291"/>
      <c r="C3" s="292" t="s">
        <v>1042</v>
      </c>
      <c r="D3" s="292"/>
      <c r="E3" s="292"/>
      <c r="F3" s="292"/>
      <c r="G3" s="292"/>
      <c r="H3" s="292"/>
      <c r="I3" s="292"/>
      <c r="J3" s="292"/>
      <c r="K3" s="293"/>
    </row>
    <row r="4" ht="25.5" customHeight="1">
      <c r="B4" s="294"/>
      <c r="C4" s="295" t="s">
        <v>1043</v>
      </c>
      <c r="D4" s="295"/>
      <c r="E4" s="295"/>
      <c r="F4" s="295"/>
      <c r="G4" s="295"/>
      <c r="H4" s="295"/>
      <c r="I4" s="295"/>
      <c r="J4" s="295"/>
      <c r="K4" s="296"/>
    </row>
    <row r="5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ht="15" customHeight="1">
      <c r="B6" s="294"/>
      <c r="C6" s="298" t="s">
        <v>1044</v>
      </c>
      <c r="D6" s="298"/>
      <c r="E6" s="298"/>
      <c r="F6" s="298"/>
      <c r="G6" s="298"/>
      <c r="H6" s="298"/>
      <c r="I6" s="298"/>
      <c r="J6" s="298"/>
      <c r="K6" s="296"/>
    </row>
    <row r="7" ht="15" customHeight="1">
      <c r="B7" s="299"/>
      <c r="C7" s="298" t="s">
        <v>1045</v>
      </c>
      <c r="D7" s="298"/>
      <c r="E7" s="298"/>
      <c r="F7" s="298"/>
      <c r="G7" s="298"/>
      <c r="H7" s="298"/>
      <c r="I7" s="298"/>
      <c r="J7" s="298"/>
      <c r="K7" s="296"/>
    </row>
    <row r="8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ht="15" customHeight="1">
      <c r="B9" s="299"/>
      <c r="C9" s="298" t="s">
        <v>1046</v>
      </c>
      <c r="D9" s="298"/>
      <c r="E9" s="298"/>
      <c r="F9" s="298"/>
      <c r="G9" s="298"/>
      <c r="H9" s="298"/>
      <c r="I9" s="298"/>
      <c r="J9" s="298"/>
      <c r="K9" s="296"/>
    </row>
    <row r="10" ht="15" customHeight="1">
      <c r="B10" s="299"/>
      <c r="C10" s="298"/>
      <c r="D10" s="298" t="s">
        <v>1047</v>
      </c>
      <c r="E10" s="298"/>
      <c r="F10" s="298"/>
      <c r="G10" s="298"/>
      <c r="H10" s="298"/>
      <c r="I10" s="298"/>
      <c r="J10" s="298"/>
      <c r="K10" s="296"/>
    </row>
    <row r="11" ht="15" customHeight="1">
      <c r="B11" s="299"/>
      <c r="C11" s="300"/>
      <c r="D11" s="298" t="s">
        <v>1048</v>
      </c>
      <c r="E11" s="298"/>
      <c r="F11" s="298"/>
      <c r="G11" s="298"/>
      <c r="H11" s="298"/>
      <c r="I11" s="298"/>
      <c r="J11" s="298"/>
      <c r="K11" s="296"/>
    </row>
    <row r="12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ht="15" customHeight="1">
      <c r="B13" s="299"/>
      <c r="C13" s="300"/>
      <c r="D13" s="301" t="s">
        <v>1049</v>
      </c>
      <c r="E13" s="298"/>
      <c r="F13" s="298"/>
      <c r="G13" s="298"/>
      <c r="H13" s="298"/>
      <c r="I13" s="298"/>
      <c r="J13" s="298"/>
      <c r="K13" s="296"/>
    </row>
    <row r="14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ht="15" customHeight="1">
      <c r="B15" s="299"/>
      <c r="C15" s="300"/>
      <c r="D15" s="298" t="s">
        <v>1050</v>
      </c>
      <c r="E15" s="298"/>
      <c r="F15" s="298"/>
      <c r="G15" s="298"/>
      <c r="H15" s="298"/>
      <c r="I15" s="298"/>
      <c r="J15" s="298"/>
      <c r="K15" s="296"/>
    </row>
    <row r="16" ht="15" customHeight="1">
      <c r="B16" s="299"/>
      <c r="C16" s="300"/>
      <c r="D16" s="298" t="s">
        <v>1051</v>
      </c>
      <c r="E16" s="298"/>
      <c r="F16" s="298"/>
      <c r="G16" s="298"/>
      <c r="H16" s="298"/>
      <c r="I16" s="298"/>
      <c r="J16" s="298"/>
      <c r="K16" s="296"/>
    </row>
    <row r="17" ht="15" customHeight="1">
      <c r="B17" s="299"/>
      <c r="C17" s="300"/>
      <c r="D17" s="298" t="s">
        <v>1052</v>
      </c>
      <c r="E17" s="298"/>
      <c r="F17" s="298"/>
      <c r="G17" s="298"/>
      <c r="H17" s="298"/>
      <c r="I17" s="298"/>
      <c r="J17" s="298"/>
      <c r="K17" s="296"/>
    </row>
    <row r="18" ht="15" customHeight="1">
      <c r="B18" s="299"/>
      <c r="C18" s="300"/>
      <c r="D18" s="300"/>
      <c r="E18" s="302" t="s">
        <v>79</v>
      </c>
      <c r="F18" s="298" t="s">
        <v>1053</v>
      </c>
      <c r="G18" s="298"/>
      <c r="H18" s="298"/>
      <c r="I18" s="298"/>
      <c r="J18" s="298"/>
      <c r="K18" s="296"/>
    </row>
    <row r="19" ht="15" customHeight="1">
      <c r="B19" s="299"/>
      <c r="C19" s="300"/>
      <c r="D19" s="300"/>
      <c r="E19" s="302" t="s">
        <v>1054</v>
      </c>
      <c r="F19" s="298" t="s">
        <v>1055</v>
      </c>
      <c r="G19" s="298"/>
      <c r="H19" s="298"/>
      <c r="I19" s="298"/>
      <c r="J19" s="298"/>
      <c r="K19" s="296"/>
    </row>
    <row r="20" ht="15" customHeight="1">
      <c r="B20" s="299"/>
      <c r="C20" s="300"/>
      <c r="D20" s="300"/>
      <c r="E20" s="302" t="s">
        <v>1056</v>
      </c>
      <c r="F20" s="298" t="s">
        <v>1057</v>
      </c>
      <c r="G20" s="298"/>
      <c r="H20" s="298"/>
      <c r="I20" s="298"/>
      <c r="J20" s="298"/>
      <c r="K20" s="296"/>
    </row>
    <row r="21" ht="15" customHeight="1">
      <c r="B21" s="299"/>
      <c r="C21" s="300"/>
      <c r="D21" s="300"/>
      <c r="E21" s="302" t="s">
        <v>83</v>
      </c>
      <c r="F21" s="298" t="s">
        <v>84</v>
      </c>
      <c r="G21" s="298"/>
      <c r="H21" s="298"/>
      <c r="I21" s="298"/>
      <c r="J21" s="298"/>
      <c r="K21" s="296"/>
    </row>
    <row r="22" ht="15" customHeight="1">
      <c r="B22" s="299"/>
      <c r="C22" s="300"/>
      <c r="D22" s="300"/>
      <c r="E22" s="302" t="s">
        <v>1058</v>
      </c>
      <c r="F22" s="298" t="s">
        <v>1059</v>
      </c>
      <c r="G22" s="298"/>
      <c r="H22" s="298"/>
      <c r="I22" s="298"/>
      <c r="J22" s="298"/>
      <c r="K22" s="296"/>
    </row>
    <row r="23" ht="15" customHeight="1">
      <c r="B23" s="299"/>
      <c r="C23" s="300"/>
      <c r="D23" s="300"/>
      <c r="E23" s="302" t="s">
        <v>1060</v>
      </c>
      <c r="F23" s="298" t="s">
        <v>1061</v>
      </c>
      <c r="G23" s="298"/>
      <c r="H23" s="298"/>
      <c r="I23" s="298"/>
      <c r="J23" s="298"/>
      <c r="K23" s="296"/>
    </row>
    <row r="24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ht="15" customHeight="1">
      <c r="B25" s="299"/>
      <c r="C25" s="298" t="s">
        <v>1062</v>
      </c>
      <c r="D25" s="298"/>
      <c r="E25" s="298"/>
      <c r="F25" s="298"/>
      <c r="G25" s="298"/>
      <c r="H25" s="298"/>
      <c r="I25" s="298"/>
      <c r="J25" s="298"/>
      <c r="K25" s="296"/>
    </row>
    <row r="26" ht="15" customHeight="1">
      <c r="B26" s="299"/>
      <c r="C26" s="298" t="s">
        <v>1063</v>
      </c>
      <c r="D26" s="298"/>
      <c r="E26" s="298"/>
      <c r="F26" s="298"/>
      <c r="G26" s="298"/>
      <c r="H26" s="298"/>
      <c r="I26" s="298"/>
      <c r="J26" s="298"/>
      <c r="K26" s="296"/>
    </row>
    <row r="27" ht="15" customHeight="1">
      <c r="B27" s="299"/>
      <c r="C27" s="298"/>
      <c r="D27" s="298" t="s">
        <v>1064</v>
      </c>
      <c r="E27" s="298"/>
      <c r="F27" s="298"/>
      <c r="G27" s="298"/>
      <c r="H27" s="298"/>
      <c r="I27" s="298"/>
      <c r="J27" s="298"/>
      <c r="K27" s="296"/>
    </row>
    <row r="28" ht="15" customHeight="1">
      <c r="B28" s="299"/>
      <c r="C28" s="300"/>
      <c r="D28" s="298" t="s">
        <v>1065</v>
      </c>
      <c r="E28" s="298"/>
      <c r="F28" s="298"/>
      <c r="G28" s="298"/>
      <c r="H28" s="298"/>
      <c r="I28" s="298"/>
      <c r="J28" s="298"/>
      <c r="K28" s="296"/>
    </row>
    <row r="29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ht="15" customHeight="1">
      <c r="B30" s="299"/>
      <c r="C30" s="300"/>
      <c r="D30" s="298" t="s">
        <v>1066</v>
      </c>
      <c r="E30" s="298"/>
      <c r="F30" s="298"/>
      <c r="G30" s="298"/>
      <c r="H30" s="298"/>
      <c r="I30" s="298"/>
      <c r="J30" s="298"/>
      <c r="K30" s="296"/>
    </row>
    <row r="31" ht="15" customHeight="1">
      <c r="B31" s="299"/>
      <c r="C31" s="300"/>
      <c r="D31" s="298" t="s">
        <v>1067</v>
      </c>
      <c r="E31" s="298"/>
      <c r="F31" s="298"/>
      <c r="G31" s="298"/>
      <c r="H31" s="298"/>
      <c r="I31" s="298"/>
      <c r="J31" s="298"/>
      <c r="K31" s="296"/>
    </row>
    <row r="32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ht="15" customHeight="1">
      <c r="B33" s="299"/>
      <c r="C33" s="300"/>
      <c r="D33" s="298" t="s">
        <v>1068</v>
      </c>
      <c r="E33" s="298"/>
      <c r="F33" s="298"/>
      <c r="G33" s="298"/>
      <c r="H33" s="298"/>
      <c r="I33" s="298"/>
      <c r="J33" s="298"/>
      <c r="K33" s="296"/>
    </row>
    <row r="34" ht="15" customHeight="1">
      <c r="B34" s="299"/>
      <c r="C34" s="300"/>
      <c r="D34" s="298" t="s">
        <v>1069</v>
      </c>
      <c r="E34" s="298"/>
      <c r="F34" s="298"/>
      <c r="G34" s="298"/>
      <c r="H34" s="298"/>
      <c r="I34" s="298"/>
      <c r="J34" s="298"/>
      <c r="K34" s="296"/>
    </row>
    <row r="35" ht="15" customHeight="1">
      <c r="B35" s="299"/>
      <c r="C35" s="300"/>
      <c r="D35" s="298" t="s">
        <v>1070</v>
      </c>
      <c r="E35" s="298"/>
      <c r="F35" s="298"/>
      <c r="G35" s="298"/>
      <c r="H35" s="298"/>
      <c r="I35" s="298"/>
      <c r="J35" s="298"/>
      <c r="K35" s="296"/>
    </row>
    <row r="36" ht="15" customHeight="1">
      <c r="B36" s="299"/>
      <c r="C36" s="300"/>
      <c r="D36" s="298"/>
      <c r="E36" s="301" t="s">
        <v>102</v>
      </c>
      <c r="F36" s="298"/>
      <c r="G36" s="298" t="s">
        <v>1071</v>
      </c>
      <c r="H36" s="298"/>
      <c r="I36" s="298"/>
      <c r="J36" s="298"/>
      <c r="K36" s="296"/>
    </row>
    <row r="37" ht="30.75" customHeight="1">
      <c r="B37" s="299"/>
      <c r="C37" s="300"/>
      <c r="D37" s="298"/>
      <c r="E37" s="301" t="s">
        <v>1072</v>
      </c>
      <c r="F37" s="298"/>
      <c r="G37" s="298" t="s">
        <v>1073</v>
      </c>
      <c r="H37" s="298"/>
      <c r="I37" s="298"/>
      <c r="J37" s="298"/>
      <c r="K37" s="296"/>
    </row>
    <row r="38" ht="15" customHeight="1">
      <c r="B38" s="299"/>
      <c r="C38" s="300"/>
      <c r="D38" s="298"/>
      <c r="E38" s="301" t="s">
        <v>54</v>
      </c>
      <c r="F38" s="298"/>
      <c r="G38" s="298" t="s">
        <v>1074</v>
      </c>
      <c r="H38" s="298"/>
      <c r="I38" s="298"/>
      <c r="J38" s="298"/>
      <c r="K38" s="296"/>
    </row>
    <row r="39" ht="15" customHeight="1">
      <c r="B39" s="299"/>
      <c r="C39" s="300"/>
      <c r="D39" s="298"/>
      <c r="E39" s="301" t="s">
        <v>55</v>
      </c>
      <c r="F39" s="298"/>
      <c r="G39" s="298" t="s">
        <v>1075</v>
      </c>
      <c r="H39" s="298"/>
      <c r="I39" s="298"/>
      <c r="J39" s="298"/>
      <c r="K39" s="296"/>
    </row>
    <row r="40" ht="15" customHeight="1">
      <c r="B40" s="299"/>
      <c r="C40" s="300"/>
      <c r="D40" s="298"/>
      <c r="E40" s="301" t="s">
        <v>103</v>
      </c>
      <c r="F40" s="298"/>
      <c r="G40" s="298" t="s">
        <v>1076</v>
      </c>
      <c r="H40" s="298"/>
      <c r="I40" s="298"/>
      <c r="J40" s="298"/>
      <c r="K40" s="296"/>
    </row>
    <row r="41" ht="15" customHeight="1">
      <c r="B41" s="299"/>
      <c r="C41" s="300"/>
      <c r="D41" s="298"/>
      <c r="E41" s="301" t="s">
        <v>104</v>
      </c>
      <c r="F41" s="298"/>
      <c r="G41" s="298" t="s">
        <v>1077</v>
      </c>
      <c r="H41" s="298"/>
      <c r="I41" s="298"/>
      <c r="J41" s="298"/>
      <c r="K41" s="296"/>
    </row>
    <row r="42" ht="15" customHeight="1">
      <c r="B42" s="299"/>
      <c r="C42" s="300"/>
      <c r="D42" s="298"/>
      <c r="E42" s="301" t="s">
        <v>1078</v>
      </c>
      <c r="F42" s="298"/>
      <c r="G42" s="298" t="s">
        <v>1079</v>
      </c>
      <c r="H42" s="298"/>
      <c r="I42" s="298"/>
      <c r="J42" s="298"/>
      <c r="K42" s="296"/>
    </row>
    <row r="43" ht="15" customHeight="1">
      <c r="B43" s="299"/>
      <c r="C43" s="300"/>
      <c r="D43" s="298"/>
      <c r="E43" s="301"/>
      <c r="F43" s="298"/>
      <c r="G43" s="298" t="s">
        <v>1080</v>
      </c>
      <c r="H43" s="298"/>
      <c r="I43" s="298"/>
      <c r="J43" s="298"/>
      <c r="K43" s="296"/>
    </row>
    <row r="44" ht="15" customHeight="1">
      <c r="B44" s="299"/>
      <c r="C44" s="300"/>
      <c r="D44" s="298"/>
      <c r="E44" s="301" t="s">
        <v>1081</v>
      </c>
      <c r="F44" s="298"/>
      <c r="G44" s="298" t="s">
        <v>1082</v>
      </c>
      <c r="H44" s="298"/>
      <c r="I44" s="298"/>
      <c r="J44" s="298"/>
      <c r="K44" s="296"/>
    </row>
    <row r="45" ht="15" customHeight="1">
      <c r="B45" s="299"/>
      <c r="C45" s="300"/>
      <c r="D45" s="298"/>
      <c r="E45" s="301" t="s">
        <v>106</v>
      </c>
      <c r="F45" s="298"/>
      <c r="G45" s="298" t="s">
        <v>1083</v>
      </c>
      <c r="H45" s="298"/>
      <c r="I45" s="298"/>
      <c r="J45" s="298"/>
      <c r="K45" s="296"/>
    </row>
    <row r="46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ht="15" customHeight="1">
      <c r="B47" s="299"/>
      <c r="C47" s="300"/>
      <c r="D47" s="298" t="s">
        <v>1084</v>
      </c>
      <c r="E47" s="298"/>
      <c r="F47" s="298"/>
      <c r="G47" s="298"/>
      <c r="H47" s="298"/>
      <c r="I47" s="298"/>
      <c r="J47" s="298"/>
      <c r="K47" s="296"/>
    </row>
    <row r="48" ht="15" customHeight="1">
      <c r="B48" s="299"/>
      <c r="C48" s="300"/>
      <c r="D48" s="300"/>
      <c r="E48" s="298" t="s">
        <v>1085</v>
      </c>
      <c r="F48" s="298"/>
      <c r="G48" s="298"/>
      <c r="H48" s="298"/>
      <c r="I48" s="298"/>
      <c r="J48" s="298"/>
      <c r="K48" s="296"/>
    </row>
    <row r="49" ht="15" customHeight="1">
      <c r="B49" s="299"/>
      <c r="C49" s="300"/>
      <c r="D49" s="300"/>
      <c r="E49" s="298" t="s">
        <v>1086</v>
      </c>
      <c r="F49" s="298"/>
      <c r="G49" s="298"/>
      <c r="H49" s="298"/>
      <c r="I49" s="298"/>
      <c r="J49" s="298"/>
      <c r="K49" s="296"/>
    </row>
    <row r="50" ht="15" customHeight="1">
      <c r="B50" s="299"/>
      <c r="C50" s="300"/>
      <c r="D50" s="300"/>
      <c r="E50" s="298" t="s">
        <v>1087</v>
      </c>
      <c r="F50" s="298"/>
      <c r="G50" s="298"/>
      <c r="H50" s="298"/>
      <c r="I50" s="298"/>
      <c r="J50" s="298"/>
      <c r="K50" s="296"/>
    </row>
    <row r="51" ht="15" customHeight="1">
      <c r="B51" s="299"/>
      <c r="C51" s="300"/>
      <c r="D51" s="298" t="s">
        <v>1088</v>
      </c>
      <c r="E51" s="298"/>
      <c r="F51" s="298"/>
      <c r="G51" s="298"/>
      <c r="H51" s="298"/>
      <c r="I51" s="298"/>
      <c r="J51" s="298"/>
      <c r="K51" s="296"/>
    </row>
    <row r="52" ht="25.5" customHeight="1">
      <c r="B52" s="294"/>
      <c r="C52" s="295" t="s">
        <v>1089</v>
      </c>
      <c r="D52" s="295"/>
      <c r="E52" s="295"/>
      <c r="F52" s="295"/>
      <c r="G52" s="295"/>
      <c r="H52" s="295"/>
      <c r="I52" s="295"/>
      <c r="J52" s="295"/>
      <c r="K52" s="296"/>
    </row>
    <row r="53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ht="15" customHeight="1">
      <c r="B54" s="294"/>
      <c r="C54" s="298" t="s">
        <v>1090</v>
      </c>
      <c r="D54" s="298"/>
      <c r="E54" s="298"/>
      <c r="F54" s="298"/>
      <c r="G54" s="298"/>
      <c r="H54" s="298"/>
      <c r="I54" s="298"/>
      <c r="J54" s="298"/>
      <c r="K54" s="296"/>
    </row>
    <row r="55" ht="15" customHeight="1">
      <c r="B55" s="294"/>
      <c r="C55" s="298" t="s">
        <v>1091</v>
      </c>
      <c r="D55" s="298"/>
      <c r="E55" s="298"/>
      <c r="F55" s="298"/>
      <c r="G55" s="298"/>
      <c r="H55" s="298"/>
      <c r="I55" s="298"/>
      <c r="J55" s="298"/>
      <c r="K55" s="296"/>
    </row>
    <row r="56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ht="15" customHeight="1">
      <c r="B57" s="294"/>
      <c r="C57" s="298" t="s">
        <v>1092</v>
      </c>
      <c r="D57" s="298"/>
      <c r="E57" s="298"/>
      <c r="F57" s="298"/>
      <c r="G57" s="298"/>
      <c r="H57" s="298"/>
      <c r="I57" s="298"/>
      <c r="J57" s="298"/>
      <c r="K57" s="296"/>
    </row>
    <row r="58" ht="15" customHeight="1">
      <c r="B58" s="294"/>
      <c r="C58" s="300"/>
      <c r="D58" s="298" t="s">
        <v>1093</v>
      </c>
      <c r="E58" s="298"/>
      <c r="F58" s="298"/>
      <c r="G58" s="298"/>
      <c r="H58" s="298"/>
      <c r="I58" s="298"/>
      <c r="J58" s="298"/>
      <c r="K58" s="296"/>
    </row>
    <row r="59" ht="15" customHeight="1">
      <c r="B59" s="294"/>
      <c r="C59" s="300"/>
      <c r="D59" s="298" t="s">
        <v>1094</v>
      </c>
      <c r="E59" s="298"/>
      <c r="F59" s="298"/>
      <c r="G59" s="298"/>
      <c r="H59" s="298"/>
      <c r="I59" s="298"/>
      <c r="J59" s="298"/>
      <c r="K59" s="296"/>
    </row>
    <row r="60" ht="15" customHeight="1">
      <c r="B60" s="294"/>
      <c r="C60" s="300"/>
      <c r="D60" s="298" t="s">
        <v>1095</v>
      </c>
      <c r="E60" s="298"/>
      <c r="F60" s="298"/>
      <c r="G60" s="298"/>
      <c r="H60" s="298"/>
      <c r="I60" s="298"/>
      <c r="J60" s="298"/>
      <c r="K60" s="296"/>
    </row>
    <row r="61" ht="15" customHeight="1">
      <c r="B61" s="294"/>
      <c r="C61" s="300"/>
      <c r="D61" s="298" t="s">
        <v>1096</v>
      </c>
      <c r="E61" s="298"/>
      <c r="F61" s="298"/>
      <c r="G61" s="298"/>
      <c r="H61" s="298"/>
      <c r="I61" s="298"/>
      <c r="J61" s="298"/>
      <c r="K61" s="296"/>
    </row>
    <row r="62" ht="15" customHeight="1">
      <c r="B62" s="294"/>
      <c r="C62" s="300"/>
      <c r="D62" s="303" t="s">
        <v>1097</v>
      </c>
      <c r="E62" s="303"/>
      <c r="F62" s="303"/>
      <c r="G62" s="303"/>
      <c r="H62" s="303"/>
      <c r="I62" s="303"/>
      <c r="J62" s="303"/>
      <c r="K62" s="296"/>
    </row>
    <row r="63" ht="15" customHeight="1">
      <c r="B63" s="294"/>
      <c r="C63" s="300"/>
      <c r="D63" s="298" t="s">
        <v>1098</v>
      </c>
      <c r="E63" s="298"/>
      <c r="F63" s="298"/>
      <c r="G63" s="298"/>
      <c r="H63" s="298"/>
      <c r="I63" s="298"/>
      <c r="J63" s="298"/>
      <c r="K63" s="296"/>
    </row>
    <row r="64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ht="15" customHeight="1">
      <c r="B65" s="294"/>
      <c r="C65" s="300"/>
      <c r="D65" s="298" t="s">
        <v>1099</v>
      </c>
      <c r="E65" s="298"/>
      <c r="F65" s="298"/>
      <c r="G65" s="298"/>
      <c r="H65" s="298"/>
      <c r="I65" s="298"/>
      <c r="J65" s="298"/>
      <c r="K65" s="296"/>
    </row>
    <row r="66" ht="15" customHeight="1">
      <c r="B66" s="294"/>
      <c r="C66" s="300"/>
      <c r="D66" s="303" t="s">
        <v>1100</v>
      </c>
      <c r="E66" s="303"/>
      <c r="F66" s="303"/>
      <c r="G66" s="303"/>
      <c r="H66" s="303"/>
      <c r="I66" s="303"/>
      <c r="J66" s="303"/>
      <c r="K66" s="296"/>
    </row>
    <row r="67" ht="15" customHeight="1">
      <c r="B67" s="294"/>
      <c r="C67" s="300"/>
      <c r="D67" s="298" t="s">
        <v>1101</v>
      </c>
      <c r="E67" s="298"/>
      <c r="F67" s="298"/>
      <c r="G67" s="298"/>
      <c r="H67" s="298"/>
      <c r="I67" s="298"/>
      <c r="J67" s="298"/>
      <c r="K67" s="296"/>
    </row>
    <row r="68" ht="15" customHeight="1">
      <c r="B68" s="294"/>
      <c r="C68" s="300"/>
      <c r="D68" s="298" t="s">
        <v>1102</v>
      </c>
      <c r="E68" s="298"/>
      <c r="F68" s="298"/>
      <c r="G68" s="298"/>
      <c r="H68" s="298"/>
      <c r="I68" s="298"/>
      <c r="J68" s="298"/>
      <c r="K68" s="296"/>
    </row>
    <row r="69" ht="15" customHeight="1">
      <c r="B69" s="294"/>
      <c r="C69" s="300"/>
      <c r="D69" s="298" t="s">
        <v>1103</v>
      </c>
      <c r="E69" s="298"/>
      <c r="F69" s="298"/>
      <c r="G69" s="298"/>
      <c r="H69" s="298"/>
      <c r="I69" s="298"/>
      <c r="J69" s="298"/>
      <c r="K69" s="296"/>
    </row>
    <row r="70" ht="15" customHeight="1">
      <c r="B70" s="294"/>
      <c r="C70" s="300"/>
      <c r="D70" s="298" t="s">
        <v>1104</v>
      </c>
      <c r="E70" s="298"/>
      <c r="F70" s="298"/>
      <c r="G70" s="298"/>
      <c r="H70" s="298"/>
      <c r="I70" s="298"/>
      <c r="J70" s="298"/>
      <c r="K70" s="296"/>
    </row>
    <row r="7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ht="45" customHeight="1">
      <c r="B75" s="313"/>
      <c r="C75" s="314" t="s">
        <v>1105</v>
      </c>
      <c r="D75" s="314"/>
      <c r="E75" s="314"/>
      <c r="F75" s="314"/>
      <c r="G75" s="314"/>
      <c r="H75" s="314"/>
      <c r="I75" s="314"/>
      <c r="J75" s="314"/>
      <c r="K75" s="315"/>
    </row>
    <row r="76" ht="17.25" customHeight="1">
      <c r="B76" s="313"/>
      <c r="C76" s="316" t="s">
        <v>1106</v>
      </c>
      <c r="D76" s="316"/>
      <c r="E76" s="316"/>
      <c r="F76" s="316" t="s">
        <v>1107</v>
      </c>
      <c r="G76" s="317"/>
      <c r="H76" s="316" t="s">
        <v>55</v>
      </c>
      <c r="I76" s="316" t="s">
        <v>58</v>
      </c>
      <c r="J76" s="316" t="s">
        <v>1108</v>
      </c>
      <c r="K76" s="315"/>
    </row>
    <row r="77" ht="17.25" customHeight="1">
      <c r="B77" s="313"/>
      <c r="C77" s="318" t="s">
        <v>1109</v>
      </c>
      <c r="D77" s="318"/>
      <c r="E77" s="318"/>
      <c r="F77" s="319" t="s">
        <v>1110</v>
      </c>
      <c r="G77" s="320"/>
      <c r="H77" s="318"/>
      <c r="I77" s="318"/>
      <c r="J77" s="318" t="s">
        <v>1111</v>
      </c>
      <c r="K77" s="315"/>
    </row>
    <row r="78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ht="15" customHeight="1">
      <c r="B79" s="313"/>
      <c r="C79" s="301" t="s">
        <v>54</v>
      </c>
      <c r="D79" s="321"/>
      <c r="E79" s="321"/>
      <c r="F79" s="323" t="s">
        <v>1112</v>
      </c>
      <c r="G79" s="322"/>
      <c r="H79" s="301" t="s">
        <v>1113</v>
      </c>
      <c r="I79" s="301" t="s">
        <v>1114</v>
      </c>
      <c r="J79" s="301">
        <v>20</v>
      </c>
      <c r="K79" s="315"/>
    </row>
    <row r="80" ht="15" customHeight="1">
      <c r="B80" s="313"/>
      <c r="C80" s="301" t="s">
        <v>1115</v>
      </c>
      <c r="D80" s="301"/>
      <c r="E80" s="301"/>
      <c r="F80" s="323" t="s">
        <v>1112</v>
      </c>
      <c r="G80" s="322"/>
      <c r="H80" s="301" t="s">
        <v>1116</v>
      </c>
      <c r="I80" s="301" t="s">
        <v>1114</v>
      </c>
      <c r="J80" s="301">
        <v>120</v>
      </c>
      <c r="K80" s="315"/>
    </row>
    <row r="81" ht="15" customHeight="1">
      <c r="B81" s="324"/>
      <c r="C81" s="301" t="s">
        <v>1117</v>
      </c>
      <c r="D81" s="301"/>
      <c r="E81" s="301"/>
      <c r="F81" s="323" t="s">
        <v>1118</v>
      </c>
      <c r="G81" s="322"/>
      <c r="H81" s="301" t="s">
        <v>1119</v>
      </c>
      <c r="I81" s="301" t="s">
        <v>1114</v>
      </c>
      <c r="J81" s="301">
        <v>50</v>
      </c>
      <c r="K81" s="315"/>
    </row>
    <row r="82" ht="15" customHeight="1">
      <c r="B82" s="324"/>
      <c r="C82" s="301" t="s">
        <v>1120</v>
      </c>
      <c r="D82" s="301"/>
      <c r="E82" s="301"/>
      <c r="F82" s="323" t="s">
        <v>1112</v>
      </c>
      <c r="G82" s="322"/>
      <c r="H82" s="301" t="s">
        <v>1121</v>
      </c>
      <c r="I82" s="301" t="s">
        <v>1122</v>
      </c>
      <c r="J82" s="301"/>
      <c r="K82" s="315"/>
    </row>
    <row r="83" ht="15" customHeight="1">
      <c r="B83" s="324"/>
      <c r="C83" s="325" t="s">
        <v>1123</v>
      </c>
      <c r="D83" s="325"/>
      <c r="E83" s="325"/>
      <c r="F83" s="326" t="s">
        <v>1118</v>
      </c>
      <c r="G83" s="325"/>
      <c r="H83" s="325" t="s">
        <v>1124</v>
      </c>
      <c r="I83" s="325" t="s">
        <v>1114</v>
      </c>
      <c r="J83" s="325">
        <v>15</v>
      </c>
      <c r="K83" s="315"/>
    </row>
    <row r="84" ht="15" customHeight="1">
      <c r="B84" s="324"/>
      <c r="C84" s="325" t="s">
        <v>1125</v>
      </c>
      <c r="D84" s="325"/>
      <c r="E84" s="325"/>
      <c r="F84" s="326" t="s">
        <v>1118</v>
      </c>
      <c r="G84" s="325"/>
      <c r="H84" s="325" t="s">
        <v>1126</v>
      </c>
      <c r="I84" s="325" t="s">
        <v>1114</v>
      </c>
      <c r="J84" s="325">
        <v>15</v>
      </c>
      <c r="K84" s="315"/>
    </row>
    <row r="85" ht="15" customHeight="1">
      <c r="B85" s="324"/>
      <c r="C85" s="325" t="s">
        <v>1127</v>
      </c>
      <c r="D85" s="325"/>
      <c r="E85" s="325"/>
      <c r="F85" s="326" t="s">
        <v>1118</v>
      </c>
      <c r="G85" s="325"/>
      <c r="H85" s="325" t="s">
        <v>1128</v>
      </c>
      <c r="I85" s="325" t="s">
        <v>1114</v>
      </c>
      <c r="J85" s="325">
        <v>20</v>
      </c>
      <c r="K85" s="315"/>
    </row>
    <row r="86" ht="15" customHeight="1">
      <c r="B86" s="324"/>
      <c r="C86" s="325" t="s">
        <v>1129</v>
      </c>
      <c r="D86" s="325"/>
      <c r="E86" s="325"/>
      <c r="F86" s="326" t="s">
        <v>1118</v>
      </c>
      <c r="G86" s="325"/>
      <c r="H86" s="325" t="s">
        <v>1130</v>
      </c>
      <c r="I86" s="325" t="s">
        <v>1114</v>
      </c>
      <c r="J86" s="325">
        <v>20</v>
      </c>
      <c r="K86" s="315"/>
    </row>
    <row r="87" ht="15" customHeight="1">
      <c r="B87" s="324"/>
      <c r="C87" s="301" t="s">
        <v>1131</v>
      </c>
      <c r="D87" s="301"/>
      <c r="E87" s="301"/>
      <c r="F87" s="323" t="s">
        <v>1118</v>
      </c>
      <c r="G87" s="322"/>
      <c r="H87" s="301" t="s">
        <v>1132</v>
      </c>
      <c r="I87" s="301" t="s">
        <v>1114</v>
      </c>
      <c r="J87" s="301">
        <v>50</v>
      </c>
      <c r="K87" s="315"/>
    </row>
    <row r="88" ht="15" customHeight="1">
      <c r="B88" s="324"/>
      <c r="C88" s="301" t="s">
        <v>1133</v>
      </c>
      <c r="D88" s="301"/>
      <c r="E88" s="301"/>
      <c r="F88" s="323" t="s">
        <v>1118</v>
      </c>
      <c r="G88" s="322"/>
      <c r="H88" s="301" t="s">
        <v>1134</v>
      </c>
      <c r="I88" s="301" t="s">
        <v>1114</v>
      </c>
      <c r="J88" s="301">
        <v>20</v>
      </c>
      <c r="K88" s="315"/>
    </row>
    <row r="89" ht="15" customHeight="1">
      <c r="B89" s="324"/>
      <c r="C89" s="301" t="s">
        <v>1135</v>
      </c>
      <c r="D89" s="301"/>
      <c r="E89" s="301"/>
      <c r="F89" s="323" t="s">
        <v>1118</v>
      </c>
      <c r="G89" s="322"/>
      <c r="H89" s="301" t="s">
        <v>1136</v>
      </c>
      <c r="I89" s="301" t="s">
        <v>1114</v>
      </c>
      <c r="J89" s="301">
        <v>20</v>
      </c>
      <c r="K89" s="315"/>
    </row>
    <row r="90" ht="15" customHeight="1">
      <c r="B90" s="324"/>
      <c r="C90" s="301" t="s">
        <v>1137</v>
      </c>
      <c r="D90" s="301"/>
      <c r="E90" s="301"/>
      <c r="F90" s="323" t="s">
        <v>1118</v>
      </c>
      <c r="G90" s="322"/>
      <c r="H90" s="301" t="s">
        <v>1138</v>
      </c>
      <c r="I90" s="301" t="s">
        <v>1114</v>
      </c>
      <c r="J90" s="301">
        <v>50</v>
      </c>
      <c r="K90" s="315"/>
    </row>
    <row r="91" ht="15" customHeight="1">
      <c r="B91" s="324"/>
      <c r="C91" s="301" t="s">
        <v>1139</v>
      </c>
      <c r="D91" s="301"/>
      <c r="E91" s="301"/>
      <c r="F91" s="323" t="s">
        <v>1118</v>
      </c>
      <c r="G91" s="322"/>
      <c r="H91" s="301" t="s">
        <v>1139</v>
      </c>
      <c r="I91" s="301" t="s">
        <v>1114</v>
      </c>
      <c r="J91" s="301">
        <v>50</v>
      </c>
      <c r="K91" s="315"/>
    </row>
    <row r="92" ht="15" customHeight="1">
      <c r="B92" s="324"/>
      <c r="C92" s="301" t="s">
        <v>1140</v>
      </c>
      <c r="D92" s="301"/>
      <c r="E92" s="301"/>
      <c r="F92" s="323" t="s">
        <v>1118</v>
      </c>
      <c r="G92" s="322"/>
      <c r="H92" s="301" t="s">
        <v>1141</v>
      </c>
      <c r="I92" s="301" t="s">
        <v>1114</v>
      </c>
      <c r="J92" s="301">
        <v>255</v>
      </c>
      <c r="K92" s="315"/>
    </row>
    <row r="93" ht="15" customHeight="1">
      <c r="B93" s="324"/>
      <c r="C93" s="301" t="s">
        <v>1142</v>
      </c>
      <c r="D93" s="301"/>
      <c r="E93" s="301"/>
      <c r="F93" s="323" t="s">
        <v>1112</v>
      </c>
      <c r="G93" s="322"/>
      <c r="H93" s="301" t="s">
        <v>1143</v>
      </c>
      <c r="I93" s="301" t="s">
        <v>1144</v>
      </c>
      <c r="J93" s="301"/>
      <c r="K93" s="315"/>
    </row>
    <row r="94" ht="15" customHeight="1">
      <c r="B94" s="324"/>
      <c r="C94" s="301" t="s">
        <v>1145</v>
      </c>
      <c r="D94" s="301"/>
      <c r="E94" s="301"/>
      <c r="F94" s="323" t="s">
        <v>1112</v>
      </c>
      <c r="G94" s="322"/>
      <c r="H94" s="301" t="s">
        <v>1146</v>
      </c>
      <c r="I94" s="301" t="s">
        <v>1147</v>
      </c>
      <c r="J94" s="301"/>
      <c r="K94" s="315"/>
    </row>
    <row r="95" ht="15" customHeight="1">
      <c r="B95" s="324"/>
      <c r="C95" s="301" t="s">
        <v>1148</v>
      </c>
      <c r="D95" s="301"/>
      <c r="E95" s="301"/>
      <c r="F95" s="323" t="s">
        <v>1112</v>
      </c>
      <c r="G95" s="322"/>
      <c r="H95" s="301" t="s">
        <v>1148</v>
      </c>
      <c r="I95" s="301" t="s">
        <v>1147</v>
      </c>
      <c r="J95" s="301"/>
      <c r="K95" s="315"/>
    </row>
    <row r="96" ht="15" customHeight="1">
      <c r="B96" s="324"/>
      <c r="C96" s="301" t="s">
        <v>39</v>
      </c>
      <c r="D96" s="301"/>
      <c r="E96" s="301"/>
      <c r="F96" s="323" t="s">
        <v>1112</v>
      </c>
      <c r="G96" s="322"/>
      <c r="H96" s="301" t="s">
        <v>1149</v>
      </c>
      <c r="I96" s="301" t="s">
        <v>1147</v>
      </c>
      <c r="J96" s="301"/>
      <c r="K96" s="315"/>
    </row>
    <row r="97" ht="15" customHeight="1">
      <c r="B97" s="324"/>
      <c r="C97" s="301" t="s">
        <v>49</v>
      </c>
      <c r="D97" s="301"/>
      <c r="E97" s="301"/>
      <c r="F97" s="323" t="s">
        <v>1112</v>
      </c>
      <c r="G97" s="322"/>
      <c r="H97" s="301" t="s">
        <v>1150</v>
      </c>
      <c r="I97" s="301" t="s">
        <v>1147</v>
      </c>
      <c r="J97" s="301"/>
      <c r="K97" s="315"/>
    </row>
    <row r="98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ht="45" customHeight="1">
      <c r="B102" s="313"/>
      <c r="C102" s="314" t="s">
        <v>1151</v>
      </c>
      <c r="D102" s="314"/>
      <c r="E102" s="314"/>
      <c r="F102" s="314"/>
      <c r="G102" s="314"/>
      <c r="H102" s="314"/>
      <c r="I102" s="314"/>
      <c r="J102" s="314"/>
      <c r="K102" s="315"/>
    </row>
    <row r="103" ht="17.25" customHeight="1">
      <c r="B103" s="313"/>
      <c r="C103" s="316" t="s">
        <v>1106</v>
      </c>
      <c r="D103" s="316"/>
      <c r="E103" s="316"/>
      <c r="F103" s="316" t="s">
        <v>1107</v>
      </c>
      <c r="G103" s="317"/>
      <c r="H103" s="316" t="s">
        <v>55</v>
      </c>
      <c r="I103" s="316" t="s">
        <v>58</v>
      </c>
      <c r="J103" s="316" t="s">
        <v>1108</v>
      </c>
      <c r="K103" s="315"/>
    </row>
    <row r="104" ht="17.25" customHeight="1">
      <c r="B104" s="313"/>
      <c r="C104" s="318" t="s">
        <v>1109</v>
      </c>
      <c r="D104" s="318"/>
      <c r="E104" s="318"/>
      <c r="F104" s="319" t="s">
        <v>1110</v>
      </c>
      <c r="G104" s="320"/>
      <c r="H104" s="318"/>
      <c r="I104" s="318"/>
      <c r="J104" s="318" t="s">
        <v>1111</v>
      </c>
      <c r="K104" s="315"/>
    </row>
    <row r="105" ht="5.25" customHeight="1">
      <c r="B105" s="313"/>
      <c r="C105" s="316"/>
      <c r="D105" s="316"/>
      <c r="E105" s="316"/>
      <c r="F105" s="316"/>
      <c r="G105" s="332"/>
      <c r="H105" s="316"/>
      <c r="I105" s="316"/>
      <c r="J105" s="316"/>
      <c r="K105" s="315"/>
    </row>
    <row r="106" ht="15" customHeight="1">
      <c r="B106" s="313"/>
      <c r="C106" s="301" t="s">
        <v>54</v>
      </c>
      <c r="D106" s="321"/>
      <c r="E106" s="321"/>
      <c r="F106" s="323" t="s">
        <v>1112</v>
      </c>
      <c r="G106" s="332"/>
      <c r="H106" s="301" t="s">
        <v>1152</v>
      </c>
      <c r="I106" s="301" t="s">
        <v>1114</v>
      </c>
      <c r="J106" s="301">
        <v>20</v>
      </c>
      <c r="K106" s="315"/>
    </row>
    <row r="107" ht="15" customHeight="1">
      <c r="B107" s="313"/>
      <c r="C107" s="301" t="s">
        <v>1115</v>
      </c>
      <c r="D107" s="301"/>
      <c r="E107" s="301"/>
      <c r="F107" s="323" t="s">
        <v>1112</v>
      </c>
      <c r="G107" s="301"/>
      <c r="H107" s="301" t="s">
        <v>1152</v>
      </c>
      <c r="I107" s="301" t="s">
        <v>1114</v>
      </c>
      <c r="J107" s="301">
        <v>120</v>
      </c>
      <c r="K107" s="315"/>
    </row>
    <row r="108" ht="15" customHeight="1">
      <c r="B108" s="324"/>
      <c r="C108" s="301" t="s">
        <v>1117</v>
      </c>
      <c r="D108" s="301"/>
      <c r="E108" s="301"/>
      <c r="F108" s="323" t="s">
        <v>1118</v>
      </c>
      <c r="G108" s="301"/>
      <c r="H108" s="301" t="s">
        <v>1152</v>
      </c>
      <c r="I108" s="301" t="s">
        <v>1114</v>
      </c>
      <c r="J108" s="301">
        <v>50</v>
      </c>
      <c r="K108" s="315"/>
    </row>
    <row r="109" ht="15" customHeight="1">
      <c r="B109" s="324"/>
      <c r="C109" s="301" t="s">
        <v>1120</v>
      </c>
      <c r="D109" s="301"/>
      <c r="E109" s="301"/>
      <c r="F109" s="323" t="s">
        <v>1112</v>
      </c>
      <c r="G109" s="301"/>
      <c r="H109" s="301" t="s">
        <v>1152</v>
      </c>
      <c r="I109" s="301" t="s">
        <v>1122</v>
      </c>
      <c r="J109" s="301"/>
      <c r="K109" s="315"/>
    </row>
    <row r="110" ht="15" customHeight="1">
      <c r="B110" s="324"/>
      <c r="C110" s="301" t="s">
        <v>1131</v>
      </c>
      <c r="D110" s="301"/>
      <c r="E110" s="301"/>
      <c r="F110" s="323" t="s">
        <v>1118</v>
      </c>
      <c r="G110" s="301"/>
      <c r="H110" s="301" t="s">
        <v>1152</v>
      </c>
      <c r="I110" s="301" t="s">
        <v>1114</v>
      </c>
      <c r="J110" s="301">
        <v>50</v>
      </c>
      <c r="K110" s="315"/>
    </row>
    <row r="111" ht="15" customHeight="1">
      <c r="B111" s="324"/>
      <c r="C111" s="301" t="s">
        <v>1139</v>
      </c>
      <c r="D111" s="301"/>
      <c r="E111" s="301"/>
      <c r="F111" s="323" t="s">
        <v>1118</v>
      </c>
      <c r="G111" s="301"/>
      <c r="H111" s="301" t="s">
        <v>1152</v>
      </c>
      <c r="I111" s="301" t="s">
        <v>1114</v>
      </c>
      <c r="J111" s="301">
        <v>50</v>
      </c>
      <c r="K111" s="315"/>
    </row>
    <row r="112" ht="15" customHeight="1">
      <c r="B112" s="324"/>
      <c r="C112" s="301" t="s">
        <v>1137</v>
      </c>
      <c r="D112" s="301"/>
      <c r="E112" s="301"/>
      <c r="F112" s="323" t="s">
        <v>1118</v>
      </c>
      <c r="G112" s="301"/>
      <c r="H112" s="301" t="s">
        <v>1152</v>
      </c>
      <c r="I112" s="301" t="s">
        <v>1114</v>
      </c>
      <c r="J112" s="301">
        <v>50</v>
      </c>
      <c r="K112" s="315"/>
    </row>
    <row r="113" ht="15" customHeight="1">
      <c r="B113" s="324"/>
      <c r="C113" s="301" t="s">
        <v>54</v>
      </c>
      <c r="D113" s="301"/>
      <c r="E113" s="301"/>
      <c r="F113" s="323" t="s">
        <v>1112</v>
      </c>
      <c r="G113" s="301"/>
      <c r="H113" s="301" t="s">
        <v>1153</v>
      </c>
      <c r="I113" s="301" t="s">
        <v>1114</v>
      </c>
      <c r="J113" s="301">
        <v>20</v>
      </c>
      <c r="K113" s="315"/>
    </row>
    <row r="114" ht="15" customHeight="1">
      <c r="B114" s="324"/>
      <c r="C114" s="301" t="s">
        <v>1154</v>
      </c>
      <c r="D114" s="301"/>
      <c r="E114" s="301"/>
      <c r="F114" s="323" t="s">
        <v>1112</v>
      </c>
      <c r="G114" s="301"/>
      <c r="H114" s="301" t="s">
        <v>1155</v>
      </c>
      <c r="I114" s="301" t="s">
        <v>1114</v>
      </c>
      <c r="J114" s="301">
        <v>120</v>
      </c>
      <c r="K114" s="315"/>
    </row>
    <row r="115" ht="15" customHeight="1">
      <c r="B115" s="324"/>
      <c r="C115" s="301" t="s">
        <v>39</v>
      </c>
      <c r="D115" s="301"/>
      <c r="E115" s="301"/>
      <c r="F115" s="323" t="s">
        <v>1112</v>
      </c>
      <c r="G115" s="301"/>
      <c r="H115" s="301" t="s">
        <v>1156</v>
      </c>
      <c r="I115" s="301" t="s">
        <v>1147</v>
      </c>
      <c r="J115" s="301"/>
      <c r="K115" s="315"/>
    </row>
    <row r="116" ht="15" customHeight="1">
      <c r="B116" s="324"/>
      <c r="C116" s="301" t="s">
        <v>49</v>
      </c>
      <c r="D116" s="301"/>
      <c r="E116" s="301"/>
      <c r="F116" s="323" t="s">
        <v>1112</v>
      </c>
      <c r="G116" s="301"/>
      <c r="H116" s="301" t="s">
        <v>1157</v>
      </c>
      <c r="I116" s="301" t="s">
        <v>1147</v>
      </c>
      <c r="J116" s="301"/>
      <c r="K116" s="315"/>
    </row>
    <row r="117" ht="15" customHeight="1">
      <c r="B117" s="324"/>
      <c r="C117" s="301" t="s">
        <v>58</v>
      </c>
      <c r="D117" s="301"/>
      <c r="E117" s="301"/>
      <c r="F117" s="323" t="s">
        <v>1112</v>
      </c>
      <c r="G117" s="301"/>
      <c r="H117" s="301" t="s">
        <v>1158</v>
      </c>
      <c r="I117" s="301" t="s">
        <v>1159</v>
      </c>
      <c r="J117" s="301"/>
      <c r="K117" s="315"/>
    </row>
    <row r="118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ht="18.75" customHeight="1">
      <c r="B119" s="334"/>
      <c r="C119" s="298"/>
      <c r="D119" s="298"/>
      <c r="E119" s="298"/>
      <c r="F119" s="335"/>
      <c r="G119" s="298"/>
      <c r="H119" s="298"/>
      <c r="I119" s="298"/>
      <c r="J119" s="298"/>
      <c r="K119" s="334"/>
    </row>
    <row r="120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ht="45" customHeight="1">
      <c r="B122" s="339"/>
      <c r="C122" s="292" t="s">
        <v>1160</v>
      </c>
      <c r="D122" s="292"/>
      <c r="E122" s="292"/>
      <c r="F122" s="292"/>
      <c r="G122" s="292"/>
      <c r="H122" s="292"/>
      <c r="I122" s="292"/>
      <c r="J122" s="292"/>
      <c r="K122" s="340"/>
    </row>
    <row r="123" ht="17.25" customHeight="1">
      <c r="B123" s="341"/>
      <c r="C123" s="316" t="s">
        <v>1106</v>
      </c>
      <c r="D123" s="316"/>
      <c r="E123" s="316"/>
      <c r="F123" s="316" t="s">
        <v>1107</v>
      </c>
      <c r="G123" s="317"/>
      <c r="H123" s="316" t="s">
        <v>55</v>
      </c>
      <c r="I123" s="316" t="s">
        <v>58</v>
      </c>
      <c r="J123" s="316" t="s">
        <v>1108</v>
      </c>
      <c r="K123" s="342"/>
    </row>
    <row r="124" ht="17.25" customHeight="1">
      <c r="B124" s="341"/>
      <c r="C124" s="318" t="s">
        <v>1109</v>
      </c>
      <c r="D124" s="318"/>
      <c r="E124" s="318"/>
      <c r="F124" s="319" t="s">
        <v>1110</v>
      </c>
      <c r="G124" s="320"/>
      <c r="H124" s="318"/>
      <c r="I124" s="318"/>
      <c r="J124" s="318" t="s">
        <v>1111</v>
      </c>
      <c r="K124" s="342"/>
    </row>
    <row r="125" ht="5.25" customHeight="1">
      <c r="B125" s="343"/>
      <c r="C125" s="321"/>
      <c r="D125" s="321"/>
      <c r="E125" s="321"/>
      <c r="F125" s="321"/>
      <c r="G125" s="301"/>
      <c r="H125" s="321"/>
      <c r="I125" s="321"/>
      <c r="J125" s="321"/>
      <c r="K125" s="344"/>
    </row>
    <row r="126" ht="15" customHeight="1">
      <c r="B126" s="343"/>
      <c r="C126" s="301" t="s">
        <v>1115</v>
      </c>
      <c r="D126" s="321"/>
      <c r="E126" s="321"/>
      <c r="F126" s="323" t="s">
        <v>1112</v>
      </c>
      <c r="G126" s="301"/>
      <c r="H126" s="301" t="s">
        <v>1152</v>
      </c>
      <c r="I126" s="301" t="s">
        <v>1114</v>
      </c>
      <c r="J126" s="301">
        <v>120</v>
      </c>
      <c r="K126" s="345"/>
    </row>
    <row r="127" ht="15" customHeight="1">
      <c r="B127" s="343"/>
      <c r="C127" s="301" t="s">
        <v>1161</v>
      </c>
      <c r="D127" s="301"/>
      <c r="E127" s="301"/>
      <c r="F127" s="323" t="s">
        <v>1112</v>
      </c>
      <c r="G127" s="301"/>
      <c r="H127" s="301" t="s">
        <v>1162</v>
      </c>
      <c r="I127" s="301" t="s">
        <v>1114</v>
      </c>
      <c r="J127" s="301" t="s">
        <v>1163</v>
      </c>
      <c r="K127" s="345"/>
    </row>
    <row r="128" ht="15" customHeight="1">
      <c r="B128" s="343"/>
      <c r="C128" s="301" t="s">
        <v>1060</v>
      </c>
      <c r="D128" s="301"/>
      <c r="E128" s="301"/>
      <c r="F128" s="323" t="s">
        <v>1112</v>
      </c>
      <c r="G128" s="301"/>
      <c r="H128" s="301" t="s">
        <v>1164</v>
      </c>
      <c r="I128" s="301" t="s">
        <v>1114</v>
      </c>
      <c r="J128" s="301" t="s">
        <v>1163</v>
      </c>
      <c r="K128" s="345"/>
    </row>
    <row r="129" ht="15" customHeight="1">
      <c r="B129" s="343"/>
      <c r="C129" s="301" t="s">
        <v>1123</v>
      </c>
      <c r="D129" s="301"/>
      <c r="E129" s="301"/>
      <c r="F129" s="323" t="s">
        <v>1118</v>
      </c>
      <c r="G129" s="301"/>
      <c r="H129" s="301" t="s">
        <v>1124</v>
      </c>
      <c r="I129" s="301" t="s">
        <v>1114</v>
      </c>
      <c r="J129" s="301">
        <v>15</v>
      </c>
      <c r="K129" s="345"/>
    </row>
    <row r="130" ht="15" customHeight="1">
      <c r="B130" s="343"/>
      <c r="C130" s="325" t="s">
        <v>1125</v>
      </c>
      <c r="D130" s="325"/>
      <c r="E130" s="325"/>
      <c r="F130" s="326" t="s">
        <v>1118</v>
      </c>
      <c r="G130" s="325"/>
      <c r="H130" s="325" t="s">
        <v>1126</v>
      </c>
      <c r="I130" s="325" t="s">
        <v>1114</v>
      </c>
      <c r="J130" s="325">
        <v>15</v>
      </c>
      <c r="K130" s="345"/>
    </row>
    <row r="131" ht="15" customHeight="1">
      <c r="B131" s="343"/>
      <c r="C131" s="325" t="s">
        <v>1127</v>
      </c>
      <c r="D131" s="325"/>
      <c r="E131" s="325"/>
      <c r="F131" s="326" t="s">
        <v>1118</v>
      </c>
      <c r="G131" s="325"/>
      <c r="H131" s="325" t="s">
        <v>1128</v>
      </c>
      <c r="I131" s="325" t="s">
        <v>1114</v>
      </c>
      <c r="J131" s="325">
        <v>20</v>
      </c>
      <c r="K131" s="345"/>
    </row>
    <row r="132" ht="15" customHeight="1">
      <c r="B132" s="343"/>
      <c r="C132" s="325" t="s">
        <v>1129</v>
      </c>
      <c r="D132" s="325"/>
      <c r="E132" s="325"/>
      <c r="F132" s="326" t="s">
        <v>1118</v>
      </c>
      <c r="G132" s="325"/>
      <c r="H132" s="325" t="s">
        <v>1130</v>
      </c>
      <c r="I132" s="325" t="s">
        <v>1114</v>
      </c>
      <c r="J132" s="325">
        <v>20</v>
      </c>
      <c r="K132" s="345"/>
    </row>
    <row r="133" ht="15" customHeight="1">
      <c r="B133" s="343"/>
      <c r="C133" s="301" t="s">
        <v>1117</v>
      </c>
      <c r="D133" s="301"/>
      <c r="E133" s="301"/>
      <c r="F133" s="323" t="s">
        <v>1118</v>
      </c>
      <c r="G133" s="301"/>
      <c r="H133" s="301" t="s">
        <v>1152</v>
      </c>
      <c r="I133" s="301" t="s">
        <v>1114</v>
      </c>
      <c r="J133" s="301">
        <v>50</v>
      </c>
      <c r="K133" s="345"/>
    </row>
    <row r="134" ht="15" customHeight="1">
      <c r="B134" s="343"/>
      <c r="C134" s="301" t="s">
        <v>1131</v>
      </c>
      <c r="D134" s="301"/>
      <c r="E134" s="301"/>
      <c r="F134" s="323" t="s">
        <v>1118</v>
      </c>
      <c r="G134" s="301"/>
      <c r="H134" s="301" t="s">
        <v>1152</v>
      </c>
      <c r="I134" s="301" t="s">
        <v>1114</v>
      </c>
      <c r="J134" s="301">
        <v>50</v>
      </c>
      <c r="K134" s="345"/>
    </row>
    <row r="135" ht="15" customHeight="1">
      <c r="B135" s="343"/>
      <c r="C135" s="301" t="s">
        <v>1137</v>
      </c>
      <c r="D135" s="301"/>
      <c r="E135" s="301"/>
      <c r="F135" s="323" t="s">
        <v>1118</v>
      </c>
      <c r="G135" s="301"/>
      <c r="H135" s="301" t="s">
        <v>1152</v>
      </c>
      <c r="I135" s="301" t="s">
        <v>1114</v>
      </c>
      <c r="J135" s="301">
        <v>50</v>
      </c>
      <c r="K135" s="345"/>
    </row>
    <row r="136" ht="15" customHeight="1">
      <c r="B136" s="343"/>
      <c r="C136" s="301" t="s">
        <v>1139</v>
      </c>
      <c r="D136" s="301"/>
      <c r="E136" s="301"/>
      <c r="F136" s="323" t="s">
        <v>1118</v>
      </c>
      <c r="G136" s="301"/>
      <c r="H136" s="301" t="s">
        <v>1152</v>
      </c>
      <c r="I136" s="301" t="s">
        <v>1114</v>
      </c>
      <c r="J136" s="301">
        <v>50</v>
      </c>
      <c r="K136" s="345"/>
    </row>
    <row r="137" ht="15" customHeight="1">
      <c r="B137" s="343"/>
      <c r="C137" s="301" t="s">
        <v>1140</v>
      </c>
      <c r="D137" s="301"/>
      <c r="E137" s="301"/>
      <c r="F137" s="323" t="s">
        <v>1118</v>
      </c>
      <c r="G137" s="301"/>
      <c r="H137" s="301" t="s">
        <v>1165</v>
      </c>
      <c r="I137" s="301" t="s">
        <v>1114</v>
      </c>
      <c r="J137" s="301">
        <v>255</v>
      </c>
      <c r="K137" s="345"/>
    </row>
    <row r="138" ht="15" customHeight="1">
      <c r="B138" s="343"/>
      <c r="C138" s="301" t="s">
        <v>1142</v>
      </c>
      <c r="D138" s="301"/>
      <c r="E138" s="301"/>
      <c r="F138" s="323" t="s">
        <v>1112</v>
      </c>
      <c r="G138" s="301"/>
      <c r="H138" s="301" t="s">
        <v>1166</v>
      </c>
      <c r="I138" s="301" t="s">
        <v>1144</v>
      </c>
      <c r="J138" s="301"/>
      <c r="K138" s="345"/>
    </row>
    <row r="139" ht="15" customHeight="1">
      <c r="B139" s="343"/>
      <c r="C139" s="301" t="s">
        <v>1145</v>
      </c>
      <c r="D139" s="301"/>
      <c r="E139" s="301"/>
      <c r="F139" s="323" t="s">
        <v>1112</v>
      </c>
      <c r="G139" s="301"/>
      <c r="H139" s="301" t="s">
        <v>1167</v>
      </c>
      <c r="I139" s="301" t="s">
        <v>1147</v>
      </c>
      <c r="J139" s="301"/>
      <c r="K139" s="345"/>
    </row>
    <row r="140" ht="15" customHeight="1">
      <c r="B140" s="343"/>
      <c r="C140" s="301" t="s">
        <v>1148</v>
      </c>
      <c r="D140" s="301"/>
      <c r="E140" s="301"/>
      <c r="F140" s="323" t="s">
        <v>1112</v>
      </c>
      <c r="G140" s="301"/>
      <c r="H140" s="301" t="s">
        <v>1148</v>
      </c>
      <c r="I140" s="301" t="s">
        <v>1147</v>
      </c>
      <c r="J140" s="301"/>
      <c r="K140" s="345"/>
    </row>
    <row r="141" ht="15" customHeight="1">
      <c r="B141" s="343"/>
      <c r="C141" s="301" t="s">
        <v>39</v>
      </c>
      <c r="D141" s="301"/>
      <c r="E141" s="301"/>
      <c r="F141" s="323" t="s">
        <v>1112</v>
      </c>
      <c r="G141" s="301"/>
      <c r="H141" s="301" t="s">
        <v>1168</v>
      </c>
      <c r="I141" s="301" t="s">
        <v>1147</v>
      </c>
      <c r="J141" s="301"/>
      <c r="K141" s="345"/>
    </row>
    <row r="142" ht="15" customHeight="1">
      <c r="B142" s="343"/>
      <c r="C142" s="301" t="s">
        <v>1169</v>
      </c>
      <c r="D142" s="301"/>
      <c r="E142" s="301"/>
      <c r="F142" s="323" t="s">
        <v>1112</v>
      </c>
      <c r="G142" s="301"/>
      <c r="H142" s="301" t="s">
        <v>1170</v>
      </c>
      <c r="I142" s="301" t="s">
        <v>1147</v>
      </c>
      <c r="J142" s="301"/>
      <c r="K142" s="345"/>
    </row>
    <row r="143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ht="18.75" customHeight="1">
      <c r="B144" s="298"/>
      <c r="C144" s="298"/>
      <c r="D144" s="298"/>
      <c r="E144" s="298"/>
      <c r="F144" s="335"/>
      <c r="G144" s="298"/>
      <c r="H144" s="298"/>
      <c r="I144" s="298"/>
      <c r="J144" s="298"/>
      <c r="K144" s="298"/>
    </row>
    <row r="145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ht="45" customHeight="1">
      <c r="B147" s="313"/>
      <c r="C147" s="314" t="s">
        <v>1171</v>
      </c>
      <c r="D147" s="314"/>
      <c r="E147" s="314"/>
      <c r="F147" s="314"/>
      <c r="G147" s="314"/>
      <c r="H147" s="314"/>
      <c r="I147" s="314"/>
      <c r="J147" s="314"/>
      <c r="K147" s="315"/>
    </row>
    <row r="148" ht="17.25" customHeight="1">
      <c r="B148" s="313"/>
      <c r="C148" s="316" t="s">
        <v>1106</v>
      </c>
      <c r="D148" s="316"/>
      <c r="E148" s="316"/>
      <c r="F148" s="316" t="s">
        <v>1107</v>
      </c>
      <c r="G148" s="317"/>
      <c r="H148" s="316" t="s">
        <v>55</v>
      </c>
      <c r="I148" s="316" t="s">
        <v>58</v>
      </c>
      <c r="J148" s="316" t="s">
        <v>1108</v>
      </c>
      <c r="K148" s="315"/>
    </row>
    <row r="149" ht="17.25" customHeight="1">
      <c r="B149" s="313"/>
      <c r="C149" s="318" t="s">
        <v>1109</v>
      </c>
      <c r="D149" s="318"/>
      <c r="E149" s="318"/>
      <c r="F149" s="319" t="s">
        <v>1110</v>
      </c>
      <c r="G149" s="320"/>
      <c r="H149" s="318"/>
      <c r="I149" s="318"/>
      <c r="J149" s="318" t="s">
        <v>1111</v>
      </c>
      <c r="K149" s="315"/>
    </row>
    <row r="150" ht="5.25" customHeight="1">
      <c r="B150" s="324"/>
      <c r="C150" s="321"/>
      <c r="D150" s="321"/>
      <c r="E150" s="321"/>
      <c r="F150" s="321"/>
      <c r="G150" s="322"/>
      <c r="H150" s="321"/>
      <c r="I150" s="321"/>
      <c r="J150" s="321"/>
      <c r="K150" s="345"/>
    </row>
    <row r="151" ht="15" customHeight="1">
      <c r="B151" s="324"/>
      <c r="C151" s="349" t="s">
        <v>1115</v>
      </c>
      <c r="D151" s="301"/>
      <c r="E151" s="301"/>
      <c r="F151" s="350" t="s">
        <v>1112</v>
      </c>
      <c r="G151" s="301"/>
      <c r="H151" s="349" t="s">
        <v>1152</v>
      </c>
      <c r="I151" s="349" t="s">
        <v>1114</v>
      </c>
      <c r="J151" s="349">
        <v>120</v>
      </c>
      <c r="K151" s="345"/>
    </row>
    <row r="152" ht="15" customHeight="1">
      <c r="B152" s="324"/>
      <c r="C152" s="349" t="s">
        <v>1161</v>
      </c>
      <c r="D152" s="301"/>
      <c r="E152" s="301"/>
      <c r="F152" s="350" t="s">
        <v>1112</v>
      </c>
      <c r="G152" s="301"/>
      <c r="H152" s="349" t="s">
        <v>1172</v>
      </c>
      <c r="I152" s="349" t="s">
        <v>1114</v>
      </c>
      <c r="J152" s="349" t="s">
        <v>1163</v>
      </c>
      <c r="K152" s="345"/>
    </row>
    <row r="153" ht="15" customHeight="1">
      <c r="B153" s="324"/>
      <c r="C153" s="349" t="s">
        <v>1060</v>
      </c>
      <c r="D153" s="301"/>
      <c r="E153" s="301"/>
      <c r="F153" s="350" t="s">
        <v>1112</v>
      </c>
      <c r="G153" s="301"/>
      <c r="H153" s="349" t="s">
        <v>1173</v>
      </c>
      <c r="I153" s="349" t="s">
        <v>1114</v>
      </c>
      <c r="J153" s="349" t="s">
        <v>1163</v>
      </c>
      <c r="K153" s="345"/>
    </row>
    <row r="154" ht="15" customHeight="1">
      <c r="B154" s="324"/>
      <c r="C154" s="349" t="s">
        <v>1117</v>
      </c>
      <c r="D154" s="301"/>
      <c r="E154" s="301"/>
      <c r="F154" s="350" t="s">
        <v>1118</v>
      </c>
      <c r="G154" s="301"/>
      <c r="H154" s="349" t="s">
        <v>1152</v>
      </c>
      <c r="I154" s="349" t="s">
        <v>1114</v>
      </c>
      <c r="J154" s="349">
        <v>50</v>
      </c>
      <c r="K154" s="345"/>
    </row>
    <row r="155" ht="15" customHeight="1">
      <c r="B155" s="324"/>
      <c r="C155" s="349" t="s">
        <v>1120</v>
      </c>
      <c r="D155" s="301"/>
      <c r="E155" s="301"/>
      <c r="F155" s="350" t="s">
        <v>1112</v>
      </c>
      <c r="G155" s="301"/>
      <c r="H155" s="349" t="s">
        <v>1152</v>
      </c>
      <c r="I155" s="349" t="s">
        <v>1122</v>
      </c>
      <c r="J155" s="349"/>
      <c r="K155" s="345"/>
    </row>
    <row r="156" ht="15" customHeight="1">
      <c r="B156" s="324"/>
      <c r="C156" s="349" t="s">
        <v>1131</v>
      </c>
      <c r="D156" s="301"/>
      <c r="E156" s="301"/>
      <c r="F156" s="350" t="s">
        <v>1118</v>
      </c>
      <c r="G156" s="301"/>
      <c r="H156" s="349" t="s">
        <v>1152</v>
      </c>
      <c r="I156" s="349" t="s">
        <v>1114</v>
      </c>
      <c r="J156" s="349">
        <v>50</v>
      </c>
      <c r="K156" s="345"/>
    </row>
    <row r="157" ht="15" customHeight="1">
      <c r="B157" s="324"/>
      <c r="C157" s="349" t="s">
        <v>1139</v>
      </c>
      <c r="D157" s="301"/>
      <c r="E157" s="301"/>
      <c r="F157" s="350" t="s">
        <v>1118</v>
      </c>
      <c r="G157" s="301"/>
      <c r="H157" s="349" t="s">
        <v>1152</v>
      </c>
      <c r="I157" s="349" t="s">
        <v>1114</v>
      </c>
      <c r="J157" s="349">
        <v>50</v>
      </c>
      <c r="K157" s="345"/>
    </row>
    <row r="158" ht="15" customHeight="1">
      <c r="B158" s="324"/>
      <c r="C158" s="349" t="s">
        <v>1137</v>
      </c>
      <c r="D158" s="301"/>
      <c r="E158" s="301"/>
      <c r="F158" s="350" t="s">
        <v>1118</v>
      </c>
      <c r="G158" s="301"/>
      <c r="H158" s="349" t="s">
        <v>1152</v>
      </c>
      <c r="I158" s="349" t="s">
        <v>1114</v>
      </c>
      <c r="J158" s="349">
        <v>50</v>
      </c>
      <c r="K158" s="345"/>
    </row>
    <row r="159" ht="15" customHeight="1">
      <c r="B159" s="324"/>
      <c r="C159" s="349" t="s">
        <v>90</v>
      </c>
      <c r="D159" s="301"/>
      <c r="E159" s="301"/>
      <c r="F159" s="350" t="s">
        <v>1112</v>
      </c>
      <c r="G159" s="301"/>
      <c r="H159" s="349" t="s">
        <v>1174</v>
      </c>
      <c r="I159" s="349" t="s">
        <v>1114</v>
      </c>
      <c r="J159" s="349" t="s">
        <v>1175</v>
      </c>
      <c r="K159" s="345"/>
    </row>
    <row r="160" ht="15" customHeight="1">
      <c r="B160" s="324"/>
      <c r="C160" s="349" t="s">
        <v>1176</v>
      </c>
      <c r="D160" s="301"/>
      <c r="E160" s="301"/>
      <c r="F160" s="350" t="s">
        <v>1112</v>
      </c>
      <c r="G160" s="301"/>
      <c r="H160" s="349" t="s">
        <v>1177</v>
      </c>
      <c r="I160" s="349" t="s">
        <v>1147</v>
      </c>
      <c r="J160" s="349"/>
      <c r="K160" s="345"/>
    </row>
    <row r="161" ht="15" customHeight="1">
      <c r="B161" s="351"/>
      <c r="C161" s="333"/>
      <c r="D161" s="333"/>
      <c r="E161" s="333"/>
      <c r="F161" s="333"/>
      <c r="G161" s="333"/>
      <c r="H161" s="333"/>
      <c r="I161" s="333"/>
      <c r="J161" s="333"/>
      <c r="K161" s="352"/>
    </row>
    <row r="162" ht="18.75" customHeight="1">
      <c r="B162" s="298"/>
      <c r="C162" s="301"/>
      <c r="D162" s="301"/>
      <c r="E162" s="301"/>
      <c r="F162" s="323"/>
      <c r="G162" s="301"/>
      <c r="H162" s="301"/>
      <c r="I162" s="301"/>
      <c r="J162" s="301"/>
      <c r="K162" s="298"/>
    </row>
    <row r="163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ht="45" customHeight="1">
      <c r="B165" s="291"/>
      <c r="C165" s="292" t="s">
        <v>1178</v>
      </c>
      <c r="D165" s="292"/>
      <c r="E165" s="292"/>
      <c r="F165" s="292"/>
      <c r="G165" s="292"/>
      <c r="H165" s="292"/>
      <c r="I165" s="292"/>
      <c r="J165" s="292"/>
      <c r="K165" s="293"/>
    </row>
    <row r="166" ht="17.25" customHeight="1">
      <c r="B166" s="291"/>
      <c r="C166" s="316" t="s">
        <v>1106</v>
      </c>
      <c r="D166" s="316"/>
      <c r="E166" s="316"/>
      <c r="F166" s="316" t="s">
        <v>1107</v>
      </c>
      <c r="G166" s="353"/>
      <c r="H166" s="354" t="s">
        <v>55</v>
      </c>
      <c r="I166" s="354" t="s">
        <v>58</v>
      </c>
      <c r="J166" s="316" t="s">
        <v>1108</v>
      </c>
      <c r="K166" s="293"/>
    </row>
    <row r="167" ht="17.25" customHeight="1">
      <c r="B167" s="294"/>
      <c r="C167" s="318" t="s">
        <v>1109</v>
      </c>
      <c r="D167" s="318"/>
      <c r="E167" s="318"/>
      <c r="F167" s="319" t="s">
        <v>1110</v>
      </c>
      <c r="G167" s="355"/>
      <c r="H167" s="356"/>
      <c r="I167" s="356"/>
      <c r="J167" s="318" t="s">
        <v>1111</v>
      </c>
      <c r="K167" s="296"/>
    </row>
    <row r="168" ht="5.25" customHeight="1">
      <c r="B168" s="324"/>
      <c r="C168" s="321"/>
      <c r="D168" s="321"/>
      <c r="E168" s="321"/>
      <c r="F168" s="321"/>
      <c r="G168" s="322"/>
      <c r="H168" s="321"/>
      <c r="I168" s="321"/>
      <c r="J168" s="321"/>
      <c r="K168" s="345"/>
    </row>
    <row r="169" ht="15" customHeight="1">
      <c r="B169" s="324"/>
      <c r="C169" s="301" t="s">
        <v>1115</v>
      </c>
      <c r="D169" s="301"/>
      <c r="E169" s="301"/>
      <c r="F169" s="323" t="s">
        <v>1112</v>
      </c>
      <c r="G169" s="301"/>
      <c r="H169" s="301" t="s">
        <v>1152</v>
      </c>
      <c r="I169" s="301" t="s">
        <v>1114</v>
      </c>
      <c r="J169" s="301">
        <v>120</v>
      </c>
      <c r="K169" s="345"/>
    </row>
    <row r="170" ht="15" customHeight="1">
      <c r="B170" s="324"/>
      <c r="C170" s="301" t="s">
        <v>1161</v>
      </c>
      <c r="D170" s="301"/>
      <c r="E170" s="301"/>
      <c r="F170" s="323" t="s">
        <v>1112</v>
      </c>
      <c r="G170" s="301"/>
      <c r="H170" s="301" t="s">
        <v>1162</v>
      </c>
      <c r="I170" s="301" t="s">
        <v>1114</v>
      </c>
      <c r="J170" s="301" t="s">
        <v>1163</v>
      </c>
      <c r="K170" s="345"/>
    </row>
    <row r="171" ht="15" customHeight="1">
      <c r="B171" s="324"/>
      <c r="C171" s="301" t="s">
        <v>1060</v>
      </c>
      <c r="D171" s="301"/>
      <c r="E171" s="301"/>
      <c r="F171" s="323" t="s">
        <v>1112</v>
      </c>
      <c r="G171" s="301"/>
      <c r="H171" s="301" t="s">
        <v>1179</v>
      </c>
      <c r="I171" s="301" t="s">
        <v>1114</v>
      </c>
      <c r="J171" s="301" t="s">
        <v>1163</v>
      </c>
      <c r="K171" s="345"/>
    </row>
    <row r="172" ht="15" customHeight="1">
      <c r="B172" s="324"/>
      <c r="C172" s="301" t="s">
        <v>1117</v>
      </c>
      <c r="D172" s="301"/>
      <c r="E172" s="301"/>
      <c r="F172" s="323" t="s">
        <v>1118</v>
      </c>
      <c r="G172" s="301"/>
      <c r="H172" s="301" t="s">
        <v>1179</v>
      </c>
      <c r="I172" s="301" t="s">
        <v>1114</v>
      </c>
      <c r="J172" s="301">
        <v>50</v>
      </c>
      <c r="K172" s="345"/>
    </row>
    <row r="173" ht="15" customHeight="1">
      <c r="B173" s="324"/>
      <c r="C173" s="301" t="s">
        <v>1120</v>
      </c>
      <c r="D173" s="301"/>
      <c r="E173" s="301"/>
      <c r="F173" s="323" t="s">
        <v>1112</v>
      </c>
      <c r="G173" s="301"/>
      <c r="H173" s="301" t="s">
        <v>1179</v>
      </c>
      <c r="I173" s="301" t="s">
        <v>1122</v>
      </c>
      <c r="J173" s="301"/>
      <c r="K173" s="345"/>
    </row>
    <row r="174" ht="15" customHeight="1">
      <c r="B174" s="324"/>
      <c r="C174" s="301" t="s">
        <v>1131</v>
      </c>
      <c r="D174" s="301"/>
      <c r="E174" s="301"/>
      <c r="F174" s="323" t="s">
        <v>1118</v>
      </c>
      <c r="G174" s="301"/>
      <c r="H174" s="301" t="s">
        <v>1179</v>
      </c>
      <c r="I174" s="301" t="s">
        <v>1114</v>
      </c>
      <c r="J174" s="301">
        <v>50</v>
      </c>
      <c r="K174" s="345"/>
    </row>
    <row r="175" ht="15" customHeight="1">
      <c r="B175" s="324"/>
      <c r="C175" s="301" t="s">
        <v>1139</v>
      </c>
      <c r="D175" s="301"/>
      <c r="E175" s="301"/>
      <c r="F175" s="323" t="s">
        <v>1118</v>
      </c>
      <c r="G175" s="301"/>
      <c r="H175" s="301" t="s">
        <v>1179</v>
      </c>
      <c r="I175" s="301" t="s">
        <v>1114</v>
      </c>
      <c r="J175" s="301">
        <v>50</v>
      </c>
      <c r="K175" s="345"/>
    </row>
    <row r="176" ht="15" customHeight="1">
      <c r="B176" s="324"/>
      <c r="C176" s="301" t="s">
        <v>1137</v>
      </c>
      <c r="D176" s="301"/>
      <c r="E176" s="301"/>
      <c r="F176" s="323" t="s">
        <v>1118</v>
      </c>
      <c r="G176" s="301"/>
      <c r="H176" s="301" t="s">
        <v>1179</v>
      </c>
      <c r="I176" s="301" t="s">
        <v>1114</v>
      </c>
      <c r="J176" s="301">
        <v>50</v>
      </c>
      <c r="K176" s="345"/>
    </row>
    <row r="177" ht="15" customHeight="1">
      <c r="B177" s="324"/>
      <c r="C177" s="301" t="s">
        <v>102</v>
      </c>
      <c r="D177" s="301"/>
      <c r="E177" s="301"/>
      <c r="F177" s="323" t="s">
        <v>1112</v>
      </c>
      <c r="G177" s="301"/>
      <c r="H177" s="301" t="s">
        <v>1180</v>
      </c>
      <c r="I177" s="301" t="s">
        <v>1181</v>
      </c>
      <c r="J177" s="301"/>
      <c r="K177" s="345"/>
    </row>
    <row r="178" ht="15" customHeight="1">
      <c r="B178" s="324"/>
      <c r="C178" s="301" t="s">
        <v>58</v>
      </c>
      <c r="D178" s="301"/>
      <c r="E178" s="301"/>
      <c r="F178" s="323" t="s">
        <v>1112</v>
      </c>
      <c r="G178" s="301"/>
      <c r="H178" s="301" t="s">
        <v>1182</v>
      </c>
      <c r="I178" s="301" t="s">
        <v>1183</v>
      </c>
      <c r="J178" s="301">
        <v>1</v>
      </c>
      <c r="K178" s="345"/>
    </row>
    <row r="179" ht="15" customHeight="1">
      <c r="B179" s="324"/>
      <c r="C179" s="301" t="s">
        <v>54</v>
      </c>
      <c r="D179" s="301"/>
      <c r="E179" s="301"/>
      <c r="F179" s="323" t="s">
        <v>1112</v>
      </c>
      <c r="G179" s="301"/>
      <c r="H179" s="301" t="s">
        <v>1184</v>
      </c>
      <c r="I179" s="301" t="s">
        <v>1114</v>
      </c>
      <c r="J179" s="301">
        <v>20</v>
      </c>
      <c r="K179" s="345"/>
    </row>
    <row r="180" ht="15" customHeight="1">
      <c r="B180" s="324"/>
      <c r="C180" s="301" t="s">
        <v>55</v>
      </c>
      <c r="D180" s="301"/>
      <c r="E180" s="301"/>
      <c r="F180" s="323" t="s">
        <v>1112</v>
      </c>
      <c r="G180" s="301"/>
      <c r="H180" s="301" t="s">
        <v>1185</v>
      </c>
      <c r="I180" s="301" t="s">
        <v>1114</v>
      </c>
      <c r="J180" s="301">
        <v>255</v>
      </c>
      <c r="K180" s="345"/>
    </row>
    <row r="181" ht="15" customHeight="1">
      <c r="B181" s="324"/>
      <c r="C181" s="301" t="s">
        <v>103</v>
      </c>
      <c r="D181" s="301"/>
      <c r="E181" s="301"/>
      <c r="F181" s="323" t="s">
        <v>1112</v>
      </c>
      <c r="G181" s="301"/>
      <c r="H181" s="301" t="s">
        <v>1076</v>
      </c>
      <c r="I181" s="301" t="s">
        <v>1114</v>
      </c>
      <c r="J181" s="301">
        <v>10</v>
      </c>
      <c r="K181" s="345"/>
    </row>
    <row r="182" ht="15" customHeight="1">
      <c r="B182" s="324"/>
      <c r="C182" s="301" t="s">
        <v>104</v>
      </c>
      <c r="D182" s="301"/>
      <c r="E182" s="301"/>
      <c r="F182" s="323" t="s">
        <v>1112</v>
      </c>
      <c r="G182" s="301"/>
      <c r="H182" s="301" t="s">
        <v>1186</v>
      </c>
      <c r="I182" s="301" t="s">
        <v>1147</v>
      </c>
      <c r="J182" s="301"/>
      <c r="K182" s="345"/>
    </row>
    <row r="183" ht="15" customHeight="1">
      <c r="B183" s="324"/>
      <c r="C183" s="301" t="s">
        <v>1187</v>
      </c>
      <c r="D183" s="301"/>
      <c r="E183" s="301"/>
      <c r="F183" s="323" t="s">
        <v>1112</v>
      </c>
      <c r="G183" s="301"/>
      <c r="H183" s="301" t="s">
        <v>1188</v>
      </c>
      <c r="I183" s="301" t="s">
        <v>1147</v>
      </c>
      <c r="J183" s="301"/>
      <c r="K183" s="345"/>
    </row>
    <row r="184" ht="15" customHeight="1">
      <c r="B184" s="324"/>
      <c r="C184" s="301" t="s">
        <v>1176</v>
      </c>
      <c r="D184" s="301"/>
      <c r="E184" s="301"/>
      <c r="F184" s="323" t="s">
        <v>1112</v>
      </c>
      <c r="G184" s="301"/>
      <c r="H184" s="301" t="s">
        <v>1189</v>
      </c>
      <c r="I184" s="301" t="s">
        <v>1147</v>
      </c>
      <c r="J184" s="301"/>
      <c r="K184" s="345"/>
    </row>
    <row r="185" ht="15" customHeight="1">
      <c r="B185" s="324"/>
      <c r="C185" s="301" t="s">
        <v>106</v>
      </c>
      <c r="D185" s="301"/>
      <c r="E185" s="301"/>
      <c r="F185" s="323" t="s">
        <v>1118</v>
      </c>
      <c r="G185" s="301"/>
      <c r="H185" s="301" t="s">
        <v>1190</v>
      </c>
      <c r="I185" s="301" t="s">
        <v>1114</v>
      </c>
      <c r="J185" s="301">
        <v>50</v>
      </c>
      <c r="K185" s="345"/>
    </row>
    <row r="186" ht="15" customHeight="1">
      <c r="B186" s="324"/>
      <c r="C186" s="301" t="s">
        <v>1191</v>
      </c>
      <c r="D186" s="301"/>
      <c r="E186" s="301"/>
      <c r="F186" s="323" t="s">
        <v>1118</v>
      </c>
      <c r="G186" s="301"/>
      <c r="H186" s="301" t="s">
        <v>1192</v>
      </c>
      <c r="I186" s="301" t="s">
        <v>1193</v>
      </c>
      <c r="J186" s="301"/>
      <c r="K186" s="345"/>
    </row>
    <row r="187" ht="15" customHeight="1">
      <c r="B187" s="324"/>
      <c r="C187" s="301" t="s">
        <v>1194</v>
      </c>
      <c r="D187" s="301"/>
      <c r="E187" s="301"/>
      <c r="F187" s="323" t="s">
        <v>1118</v>
      </c>
      <c r="G187" s="301"/>
      <c r="H187" s="301" t="s">
        <v>1195</v>
      </c>
      <c r="I187" s="301" t="s">
        <v>1193</v>
      </c>
      <c r="J187" s="301"/>
      <c r="K187" s="345"/>
    </row>
    <row r="188" ht="15" customHeight="1">
      <c r="B188" s="324"/>
      <c r="C188" s="301" t="s">
        <v>1196</v>
      </c>
      <c r="D188" s="301"/>
      <c r="E188" s="301"/>
      <c r="F188" s="323" t="s">
        <v>1118</v>
      </c>
      <c r="G188" s="301"/>
      <c r="H188" s="301" t="s">
        <v>1197</v>
      </c>
      <c r="I188" s="301" t="s">
        <v>1193</v>
      </c>
      <c r="J188" s="301"/>
      <c r="K188" s="345"/>
    </row>
    <row r="189" ht="15" customHeight="1">
      <c r="B189" s="324"/>
      <c r="C189" s="357" t="s">
        <v>1198</v>
      </c>
      <c r="D189" s="301"/>
      <c r="E189" s="301"/>
      <c r="F189" s="323" t="s">
        <v>1118</v>
      </c>
      <c r="G189" s="301"/>
      <c r="H189" s="301" t="s">
        <v>1199</v>
      </c>
      <c r="I189" s="301" t="s">
        <v>1200</v>
      </c>
      <c r="J189" s="358" t="s">
        <v>1201</v>
      </c>
      <c r="K189" s="345"/>
    </row>
    <row r="190" ht="15" customHeight="1">
      <c r="B190" s="324"/>
      <c r="C190" s="308" t="s">
        <v>43</v>
      </c>
      <c r="D190" s="301"/>
      <c r="E190" s="301"/>
      <c r="F190" s="323" t="s">
        <v>1112</v>
      </c>
      <c r="G190" s="301"/>
      <c r="H190" s="298" t="s">
        <v>1202</v>
      </c>
      <c r="I190" s="301" t="s">
        <v>1203</v>
      </c>
      <c r="J190" s="301"/>
      <c r="K190" s="345"/>
    </row>
    <row r="191" ht="15" customHeight="1">
      <c r="B191" s="324"/>
      <c r="C191" s="308" t="s">
        <v>1204</v>
      </c>
      <c r="D191" s="301"/>
      <c r="E191" s="301"/>
      <c r="F191" s="323" t="s">
        <v>1112</v>
      </c>
      <c r="G191" s="301"/>
      <c r="H191" s="301" t="s">
        <v>1205</v>
      </c>
      <c r="I191" s="301" t="s">
        <v>1147</v>
      </c>
      <c r="J191" s="301"/>
      <c r="K191" s="345"/>
    </row>
    <row r="192" ht="15" customHeight="1">
      <c r="B192" s="324"/>
      <c r="C192" s="308" t="s">
        <v>1206</v>
      </c>
      <c r="D192" s="301"/>
      <c r="E192" s="301"/>
      <c r="F192" s="323" t="s">
        <v>1112</v>
      </c>
      <c r="G192" s="301"/>
      <c r="H192" s="301" t="s">
        <v>1207</v>
      </c>
      <c r="I192" s="301" t="s">
        <v>1147</v>
      </c>
      <c r="J192" s="301"/>
      <c r="K192" s="345"/>
    </row>
    <row r="193" ht="15" customHeight="1">
      <c r="B193" s="324"/>
      <c r="C193" s="308" t="s">
        <v>1208</v>
      </c>
      <c r="D193" s="301"/>
      <c r="E193" s="301"/>
      <c r="F193" s="323" t="s">
        <v>1118</v>
      </c>
      <c r="G193" s="301"/>
      <c r="H193" s="301" t="s">
        <v>1209</v>
      </c>
      <c r="I193" s="301" t="s">
        <v>1147</v>
      </c>
      <c r="J193" s="301"/>
      <c r="K193" s="345"/>
    </row>
    <row r="194" ht="15" customHeight="1">
      <c r="B194" s="351"/>
      <c r="C194" s="359"/>
      <c r="D194" s="333"/>
      <c r="E194" s="333"/>
      <c r="F194" s="333"/>
      <c r="G194" s="333"/>
      <c r="H194" s="333"/>
      <c r="I194" s="333"/>
      <c r="J194" s="333"/>
      <c r="K194" s="352"/>
    </row>
    <row r="195" ht="18.75" customHeight="1">
      <c r="B195" s="298"/>
      <c r="C195" s="301"/>
      <c r="D195" s="301"/>
      <c r="E195" s="301"/>
      <c r="F195" s="323"/>
      <c r="G195" s="301"/>
      <c r="H195" s="301"/>
      <c r="I195" s="301"/>
      <c r="J195" s="301"/>
      <c r="K195" s="298"/>
    </row>
    <row r="196" ht="18.75" customHeight="1">
      <c r="B196" s="298"/>
      <c r="C196" s="301"/>
      <c r="D196" s="301"/>
      <c r="E196" s="301"/>
      <c r="F196" s="323"/>
      <c r="G196" s="301"/>
      <c r="H196" s="301"/>
      <c r="I196" s="301"/>
      <c r="J196" s="301"/>
      <c r="K196" s="298"/>
    </row>
    <row r="197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ht="21">
      <c r="B199" s="291"/>
      <c r="C199" s="292" t="s">
        <v>1210</v>
      </c>
      <c r="D199" s="292"/>
      <c r="E199" s="292"/>
      <c r="F199" s="292"/>
      <c r="G199" s="292"/>
      <c r="H199" s="292"/>
      <c r="I199" s="292"/>
      <c r="J199" s="292"/>
      <c r="K199" s="293"/>
    </row>
    <row r="200" ht="25.5" customHeight="1">
      <c r="B200" s="291"/>
      <c r="C200" s="360" t="s">
        <v>1211</v>
      </c>
      <c r="D200" s="360"/>
      <c r="E200" s="360"/>
      <c r="F200" s="360" t="s">
        <v>1212</v>
      </c>
      <c r="G200" s="361"/>
      <c r="H200" s="360" t="s">
        <v>1213</v>
      </c>
      <c r="I200" s="360"/>
      <c r="J200" s="360"/>
      <c r="K200" s="293"/>
    </row>
    <row r="201" ht="5.25" customHeight="1">
      <c r="B201" s="324"/>
      <c r="C201" s="321"/>
      <c r="D201" s="321"/>
      <c r="E201" s="321"/>
      <c r="F201" s="321"/>
      <c r="G201" s="301"/>
      <c r="H201" s="321"/>
      <c r="I201" s="321"/>
      <c r="J201" s="321"/>
      <c r="K201" s="345"/>
    </row>
    <row r="202" ht="15" customHeight="1">
      <c r="B202" s="324"/>
      <c r="C202" s="301" t="s">
        <v>1203</v>
      </c>
      <c r="D202" s="301"/>
      <c r="E202" s="301"/>
      <c r="F202" s="323" t="s">
        <v>44</v>
      </c>
      <c r="G202" s="301"/>
      <c r="H202" s="301" t="s">
        <v>1214</v>
      </c>
      <c r="I202" s="301"/>
      <c r="J202" s="301"/>
      <c r="K202" s="345"/>
    </row>
    <row r="203" ht="15" customHeight="1">
      <c r="B203" s="324"/>
      <c r="C203" s="330"/>
      <c r="D203" s="301"/>
      <c r="E203" s="301"/>
      <c r="F203" s="323" t="s">
        <v>45</v>
      </c>
      <c r="G203" s="301"/>
      <c r="H203" s="301" t="s">
        <v>1215</v>
      </c>
      <c r="I203" s="301"/>
      <c r="J203" s="301"/>
      <c r="K203" s="345"/>
    </row>
    <row r="204" ht="15" customHeight="1">
      <c r="B204" s="324"/>
      <c r="C204" s="330"/>
      <c r="D204" s="301"/>
      <c r="E204" s="301"/>
      <c r="F204" s="323" t="s">
        <v>48</v>
      </c>
      <c r="G204" s="301"/>
      <c r="H204" s="301" t="s">
        <v>1216</v>
      </c>
      <c r="I204" s="301"/>
      <c r="J204" s="301"/>
      <c r="K204" s="345"/>
    </row>
    <row r="205" ht="15" customHeight="1">
      <c r="B205" s="324"/>
      <c r="C205" s="301"/>
      <c r="D205" s="301"/>
      <c r="E205" s="301"/>
      <c r="F205" s="323" t="s">
        <v>46</v>
      </c>
      <c r="G205" s="301"/>
      <c r="H205" s="301" t="s">
        <v>1217</v>
      </c>
      <c r="I205" s="301"/>
      <c r="J205" s="301"/>
      <c r="K205" s="345"/>
    </row>
    <row r="206" ht="15" customHeight="1">
      <c r="B206" s="324"/>
      <c r="C206" s="301"/>
      <c r="D206" s="301"/>
      <c r="E206" s="301"/>
      <c r="F206" s="323" t="s">
        <v>47</v>
      </c>
      <c r="G206" s="301"/>
      <c r="H206" s="301" t="s">
        <v>1218</v>
      </c>
      <c r="I206" s="301"/>
      <c r="J206" s="301"/>
      <c r="K206" s="345"/>
    </row>
    <row r="207" ht="15" customHeight="1">
      <c r="B207" s="324"/>
      <c r="C207" s="301"/>
      <c r="D207" s="301"/>
      <c r="E207" s="301"/>
      <c r="F207" s="323"/>
      <c r="G207" s="301"/>
      <c r="H207" s="301"/>
      <c r="I207" s="301"/>
      <c r="J207" s="301"/>
      <c r="K207" s="345"/>
    </row>
    <row r="208" ht="15" customHeight="1">
      <c r="B208" s="324"/>
      <c r="C208" s="301" t="s">
        <v>1159</v>
      </c>
      <c r="D208" s="301"/>
      <c r="E208" s="301"/>
      <c r="F208" s="323" t="s">
        <v>79</v>
      </c>
      <c r="G208" s="301"/>
      <c r="H208" s="301" t="s">
        <v>1219</v>
      </c>
      <c r="I208" s="301"/>
      <c r="J208" s="301"/>
      <c r="K208" s="345"/>
    </row>
    <row r="209" ht="15" customHeight="1">
      <c r="B209" s="324"/>
      <c r="C209" s="330"/>
      <c r="D209" s="301"/>
      <c r="E209" s="301"/>
      <c r="F209" s="323" t="s">
        <v>1056</v>
      </c>
      <c r="G209" s="301"/>
      <c r="H209" s="301" t="s">
        <v>1057</v>
      </c>
      <c r="I209" s="301"/>
      <c r="J209" s="301"/>
      <c r="K209" s="345"/>
    </row>
    <row r="210" ht="15" customHeight="1">
      <c r="B210" s="324"/>
      <c r="C210" s="301"/>
      <c r="D210" s="301"/>
      <c r="E210" s="301"/>
      <c r="F210" s="323" t="s">
        <v>1054</v>
      </c>
      <c r="G210" s="301"/>
      <c r="H210" s="301" t="s">
        <v>1220</v>
      </c>
      <c r="I210" s="301"/>
      <c r="J210" s="301"/>
      <c r="K210" s="345"/>
    </row>
    <row r="211" ht="15" customHeight="1">
      <c r="B211" s="362"/>
      <c r="C211" s="330"/>
      <c r="D211" s="330"/>
      <c r="E211" s="330"/>
      <c r="F211" s="323" t="s">
        <v>83</v>
      </c>
      <c r="G211" s="308"/>
      <c r="H211" s="349" t="s">
        <v>84</v>
      </c>
      <c r="I211" s="349"/>
      <c r="J211" s="349"/>
      <c r="K211" s="363"/>
    </row>
    <row r="212" ht="15" customHeight="1">
      <c r="B212" s="362"/>
      <c r="C212" s="330"/>
      <c r="D212" s="330"/>
      <c r="E212" s="330"/>
      <c r="F212" s="323" t="s">
        <v>1058</v>
      </c>
      <c r="G212" s="308"/>
      <c r="H212" s="349" t="s">
        <v>1221</v>
      </c>
      <c r="I212" s="349"/>
      <c r="J212" s="349"/>
      <c r="K212" s="363"/>
    </row>
    <row r="213" ht="15" customHeight="1">
      <c r="B213" s="362"/>
      <c r="C213" s="330"/>
      <c r="D213" s="330"/>
      <c r="E213" s="330"/>
      <c r="F213" s="364"/>
      <c r="G213" s="308"/>
      <c r="H213" s="365"/>
      <c r="I213" s="365"/>
      <c r="J213" s="365"/>
      <c r="K213" s="363"/>
    </row>
    <row r="214" ht="15" customHeight="1">
      <c r="B214" s="362"/>
      <c r="C214" s="301" t="s">
        <v>1183</v>
      </c>
      <c r="D214" s="330"/>
      <c r="E214" s="330"/>
      <c r="F214" s="323">
        <v>1</v>
      </c>
      <c r="G214" s="308"/>
      <c r="H214" s="349" t="s">
        <v>1222</v>
      </c>
      <c r="I214" s="349"/>
      <c r="J214" s="349"/>
      <c r="K214" s="363"/>
    </row>
    <row r="215" ht="15" customHeight="1">
      <c r="B215" s="362"/>
      <c r="C215" s="330"/>
      <c r="D215" s="330"/>
      <c r="E215" s="330"/>
      <c r="F215" s="323">
        <v>2</v>
      </c>
      <c r="G215" s="308"/>
      <c r="H215" s="349" t="s">
        <v>1223</v>
      </c>
      <c r="I215" s="349"/>
      <c r="J215" s="349"/>
      <c r="K215" s="363"/>
    </row>
    <row r="216" ht="15" customHeight="1">
      <c r="B216" s="362"/>
      <c r="C216" s="330"/>
      <c r="D216" s="330"/>
      <c r="E216" s="330"/>
      <c r="F216" s="323">
        <v>3</v>
      </c>
      <c r="G216" s="308"/>
      <c r="H216" s="349" t="s">
        <v>1224</v>
      </c>
      <c r="I216" s="349"/>
      <c r="J216" s="349"/>
      <c r="K216" s="363"/>
    </row>
    <row r="217" ht="15" customHeight="1">
      <c r="B217" s="362"/>
      <c r="C217" s="330"/>
      <c r="D217" s="330"/>
      <c r="E217" s="330"/>
      <c r="F217" s="323">
        <v>4</v>
      </c>
      <c r="G217" s="308"/>
      <c r="H217" s="349" t="s">
        <v>1225</v>
      </c>
      <c r="I217" s="349"/>
      <c r="J217" s="349"/>
      <c r="K217" s="363"/>
    </row>
    <row r="218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Toshiba-PC\Toshiba</dc:creator>
  <cp:lastModifiedBy>Toshiba-PC\Toshiba</cp:lastModifiedBy>
  <dcterms:created xsi:type="dcterms:W3CDTF">2019-12-12T19:46:41Z</dcterms:created>
  <dcterms:modified xsi:type="dcterms:W3CDTF">2019-12-12T19:46:46Z</dcterms:modified>
</cp:coreProperties>
</file>